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46" firstSheet="2" activeTab="5"/>
  </bookViews>
  <sheets>
    <sheet name="Datos Administrativos" sheetId="1" state="hidden" r:id="rId1"/>
    <sheet name="MEM DESCRIP" sheetId="2" state="hidden" r:id="rId2"/>
    <sheet name="INSTRUCCIONES" sheetId="3" r:id="rId3"/>
    <sheet name="I1" sheetId="4" r:id="rId4"/>
    <sheet name="I2" sheetId="5" r:id="rId5"/>
    <sheet name="O1" sheetId="6" r:id="rId6"/>
    <sheet name="O5" sheetId="7" r:id="rId7"/>
    <sheet name="O6" sheetId="8" r:id="rId8"/>
    <sheet name="O7" sheetId="9" r:id="rId9"/>
    <sheet name="O8" sheetId="10" r:id="rId10"/>
    <sheet name="XML" sheetId="11" state="hidden" r:id="rId11"/>
    <sheet name="parametros" sheetId="12" state="hidden" r:id="rId12"/>
    <sheet name="PGD" sheetId="13" r:id="rId13"/>
  </sheets>
  <externalReferences>
    <externalReference r:id="rId16"/>
    <externalReference r:id="rId17"/>
  </externalReferences>
  <definedNames>
    <definedName name="_xlnm.Print_Area" localSheetId="0">'Datos Administrativos'!$A$1:$G$41</definedName>
    <definedName name="_xlnm.Print_Area" localSheetId="3">'I1'!$A$1:$O$62</definedName>
    <definedName name="_xlnm.Print_Area" localSheetId="4">'I2'!$A$1:$N$9</definedName>
    <definedName name="_xlnm.Print_Area" localSheetId="1">'MEM DESCRIP'!$A$1:$G$40</definedName>
    <definedName name="_xlnm.Print_Area" localSheetId="5">'O1'!$A$1:$V$61</definedName>
    <definedName name="_xlnm.Print_Area" localSheetId="6">'O5'!$A$1:$M$28</definedName>
    <definedName name="_xlnm.Print_Area" localSheetId="7">'O6'!$A$1:$K$22</definedName>
    <definedName name="_xlnm.Print_Area" localSheetId="8">'O7'!$A$1:$L$24</definedName>
    <definedName name="_xlnm.Print_Area" localSheetId="9">'O8'!$A$1:$M$17</definedName>
    <definedName name="_xlnm.Print_Area" localSheetId="12">'PGD'!$A$1:$L$39</definedName>
    <definedName name="Reutiliza">#REF!</definedName>
    <definedName name="_xlnm.Print_Titles" localSheetId="3">'I1'!$2:$2</definedName>
    <definedName name="_xlnm.Print_Titles" localSheetId="4">'I2'!$2:$2</definedName>
    <definedName name="_xlnm.Print_Titles" localSheetId="5">'O1'!$2:$2</definedName>
    <definedName name="_xlnm.Print_Titles" localSheetId="6">'O5'!$2:$2</definedName>
    <definedName name="_xlnm.Print_Titles" localSheetId="7">'O6'!$2:$2</definedName>
    <definedName name="_xlnm.Print_Titles" localSheetId="8">'O7'!$2:$2</definedName>
  </definedNames>
  <calcPr fullCalcOnLoad="1"/>
</workbook>
</file>

<file path=xl/comments1.xml><?xml version="1.0" encoding="utf-8"?>
<comments xmlns="http://schemas.openxmlformats.org/spreadsheetml/2006/main">
  <authors>
    <author>MDelHoyo</author>
  </authors>
  <commentList>
    <comment ref="B30" authorId="0">
      <text>
        <r>
          <rPr>
            <b/>
            <sz val="8"/>
            <rFont val="Tahoma"/>
            <family val="2"/>
          </rPr>
          <t xml:space="preserve">ESTA  HOJA EXCEL ES PARA LA ACTIVIDAD 8, PERO PUEDE  HABER CASOS DE EMPRESAS QUE REALICEN MAS ACTIVIDADES. AQUÍ SE ESCRIBIRÁ EL NÚMERO DE ACTIVIDADES AFECTADAS PARA LA EMPRESA </t>
        </r>
        <r>
          <rPr>
            <sz val="8"/>
            <rFont val="Tahoma"/>
            <family val="2"/>
          </rPr>
          <t xml:space="preserve">
</t>
        </r>
      </text>
    </comment>
  </commentList>
</comments>
</file>

<file path=xl/comments13.xml><?xml version="1.0" encoding="utf-8"?>
<comments xmlns="http://schemas.openxmlformats.org/spreadsheetml/2006/main">
  <authors>
    <author> </author>
  </authors>
  <commentList>
    <comment ref="K9" authorId="0">
      <text>
        <r>
          <rPr>
            <sz val="10"/>
            <rFont val="Tahoma"/>
            <family val="2"/>
          </rPr>
          <t xml:space="preserve">de COVs que tiene la empresa en la actividad concreta </t>
        </r>
        <r>
          <rPr>
            <sz val="8"/>
            <rFont val="Tahoma"/>
            <family val="2"/>
          </rPr>
          <t xml:space="preserve">
</t>
        </r>
      </text>
    </comment>
    <comment ref="G3" authorId="0">
      <text>
        <r>
          <rPr>
            <b/>
            <sz val="8"/>
            <rFont val="Tahoma"/>
            <family val="2"/>
          </rPr>
          <t xml:space="preserve"> En caso de conocerlo</t>
        </r>
        <r>
          <rPr>
            <sz val="8"/>
            <rFont val="Tahoma"/>
            <family val="2"/>
          </rPr>
          <t xml:space="preserve">
</t>
        </r>
      </text>
    </comment>
    <comment ref="B5" authorId="0">
      <text>
        <r>
          <rPr>
            <b/>
            <sz val="10"/>
            <rFont val="Tahoma"/>
            <family val="2"/>
          </rPr>
          <t xml:space="preserve"> periodo para el que se presenta el Plan de Gestión de Disolventes</t>
        </r>
        <r>
          <rPr>
            <b/>
            <sz val="8"/>
            <rFont val="Tahoma"/>
            <family val="2"/>
          </rPr>
          <t xml:space="preserve">
</t>
        </r>
        <r>
          <rPr>
            <sz val="8"/>
            <rFont val="Tahoma"/>
            <family val="2"/>
          </rPr>
          <t xml:space="preserve">
</t>
        </r>
      </text>
    </comment>
    <comment ref="I5" authorId="0">
      <text>
        <r>
          <rPr>
            <b/>
            <sz val="10"/>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t>
        </r>
        <r>
          <rPr>
            <sz val="10"/>
            <rFont val="Tahoma"/>
            <family val="2"/>
          </rPr>
          <t xml:space="preserve">
</t>
        </r>
      </text>
    </comment>
  </commentList>
</comments>
</file>

<file path=xl/comments4.xml><?xml version="1.0" encoding="utf-8"?>
<comments xmlns="http://schemas.openxmlformats.org/spreadsheetml/2006/main">
  <authors>
    <author> </author>
  </authors>
  <commentList>
    <comment ref="G40" authorId="0">
      <text>
        <r>
          <rPr>
            <sz val="8"/>
            <rFont val="Tahoma"/>
            <family val="2"/>
          </rPr>
          <t xml:space="preserve">Al principio del periodo
</t>
        </r>
      </text>
    </comment>
    <comment ref="H40" authorId="0">
      <text>
        <r>
          <rPr>
            <b/>
            <sz val="8"/>
            <rFont val="Tahoma"/>
            <family val="2"/>
          </rPr>
          <t xml:space="preserve"> Al final del periodo
</t>
        </r>
        <r>
          <rPr>
            <sz val="8"/>
            <rFont val="Tahoma"/>
            <family val="2"/>
          </rPr>
          <t xml:space="preserve">
</t>
        </r>
      </text>
    </comment>
    <comment ref="H54" authorId="0">
      <text>
        <r>
          <rPr>
            <b/>
            <sz val="8"/>
            <rFont val="Tahoma"/>
            <family val="2"/>
          </rPr>
          <t xml:space="preserve"> Al final del periodo
</t>
        </r>
        <r>
          <rPr>
            <sz val="8"/>
            <rFont val="Tahoma"/>
            <family val="2"/>
          </rPr>
          <t xml:space="preserve">
</t>
        </r>
      </text>
    </comment>
    <comment ref="F10" authorId="0">
      <text>
        <r>
          <rPr>
            <b/>
            <sz val="8"/>
            <rFont val="Tahoma"/>
            <family val="2"/>
          </rPr>
          <t xml:space="preserve">cantidades adquiridas del compuesto comercial en ese periodo
</t>
        </r>
        <r>
          <rPr>
            <sz val="8"/>
            <rFont val="Tahoma"/>
            <family val="2"/>
          </rPr>
          <t xml:space="preserve">
</t>
        </r>
      </text>
    </comment>
    <comment ref="G10" authorId="0">
      <text>
        <r>
          <rPr>
            <b/>
            <sz val="8"/>
            <rFont val="Tahoma"/>
            <family val="2"/>
          </rPr>
          <t xml:space="preserve"> según el etiquetado del producto y las fichas de seguridad</t>
        </r>
        <r>
          <rPr>
            <sz val="8"/>
            <rFont val="Tahoma"/>
            <family val="2"/>
          </rPr>
          <t xml:space="preserve">
</t>
        </r>
      </text>
    </comment>
    <comment ref="N9" authorId="0">
      <text>
        <r>
          <rPr>
            <b/>
            <sz val="8"/>
            <rFont val="Tahoma"/>
            <family val="2"/>
          </rPr>
          <t xml:space="preserve"> Si se han añadico filas, aumentar el rango de la fórmula de la suma</t>
        </r>
        <r>
          <rPr>
            <sz val="8"/>
            <rFont val="Tahoma"/>
            <family val="2"/>
          </rPr>
          <t xml:space="preserve">
</t>
        </r>
      </text>
    </comment>
    <comment ref="N39" authorId="0">
      <text>
        <r>
          <rPr>
            <b/>
            <sz val="10"/>
            <rFont val="Tahoma"/>
            <family val="2"/>
          </rPr>
          <t xml:space="preserve"> Si se han añadido filas, ampliar el rango de la fórmula de la suma de esta casilla</t>
        </r>
        <r>
          <rPr>
            <sz val="8"/>
            <rFont val="Tahoma"/>
            <family val="2"/>
          </rPr>
          <t xml:space="preserve">
</t>
        </r>
      </text>
    </comment>
    <comment ref="N53" authorId="0">
      <text>
        <r>
          <rPr>
            <b/>
            <sz val="10"/>
            <rFont val="Tahoma"/>
            <family val="2"/>
          </rPr>
          <t xml:space="preserve"> Si se han ampliado el número de filas, ampliar el rango de la fórmula de la suma de esta celda</t>
        </r>
        <r>
          <rPr>
            <sz val="10"/>
            <rFont val="Tahoma"/>
            <family val="2"/>
          </rPr>
          <t xml:space="preserve">
</t>
        </r>
      </text>
    </comment>
    <comment ref="C10" authorId="0">
      <text>
        <r>
          <rPr>
            <sz val="8"/>
            <rFont val="Tahoma"/>
            <family val="2"/>
          </rPr>
          <t xml:space="preserve">Campo no obligatorio
</t>
        </r>
      </text>
    </comment>
    <comment ref="G54" authorId="0">
      <text>
        <r>
          <rPr>
            <sz val="8"/>
            <rFont val="Tahoma"/>
            <family val="2"/>
          </rPr>
          <t xml:space="preserve">Al principio del periodo
</t>
        </r>
      </text>
    </comment>
    <comment ref="C40" authorId="0">
      <text>
        <r>
          <rPr>
            <sz val="8"/>
            <rFont val="Tahoma"/>
            <family val="2"/>
          </rPr>
          <t xml:space="preserve">Campo obligatorio
</t>
        </r>
      </text>
    </comment>
    <comment ref="C54" authorId="0">
      <text>
        <r>
          <rPr>
            <b/>
            <sz val="8"/>
            <rFont val="Tahoma"/>
            <family val="2"/>
          </rPr>
          <t xml:space="preserve"> Campo obligatorio</t>
        </r>
        <r>
          <rPr>
            <sz val="8"/>
            <rFont val="Tahoma"/>
            <family val="2"/>
          </rPr>
          <t xml:space="preserve">
</t>
        </r>
      </text>
    </comment>
    <comment ref="I40" authorId="0">
      <text>
        <r>
          <rPr>
            <sz val="8"/>
            <rFont val="Tahoma"/>
            <family val="2"/>
          </rPr>
          <t xml:space="preserve">cantidades adquiridas del compuesto comercial en ese periodo
</t>
        </r>
      </text>
    </comment>
    <comment ref="I54" authorId="0">
      <text>
        <r>
          <rPr>
            <sz val="8"/>
            <rFont val="Tahoma"/>
            <family val="2"/>
          </rPr>
          <t xml:space="preserve">cantidades adquiridas del compuesto comercial en ese periodo
</t>
        </r>
      </text>
    </comment>
    <comment ref="J40" authorId="0">
      <text>
        <r>
          <rPr>
            <sz val="8"/>
            <rFont val="Tahoma"/>
            <family val="2"/>
          </rPr>
          <t xml:space="preserve"> según el etiquetado del producto y las fichas de seguridad
</t>
        </r>
      </text>
    </comment>
    <comment ref="J54" authorId="0">
      <text>
        <r>
          <rPr>
            <sz val="8"/>
            <rFont val="Tahoma"/>
            <family val="2"/>
          </rPr>
          <t xml:space="preserve"> según el etiquetado del producto y las fichas de seguridad
</t>
        </r>
      </text>
    </comment>
    <comment ref="F40"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F54"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K40" authorId="0">
      <text>
        <r>
          <rPr>
            <sz val="12"/>
            <rFont val="Tahoma"/>
            <family val="2"/>
          </rPr>
          <t xml:space="preserve">%COVs*( Ei-Ef+compras)
</t>
        </r>
      </text>
    </comment>
    <comment ref="H10" authorId="0">
      <text>
        <r>
          <rPr>
            <sz val="12"/>
            <rFont val="Tahoma"/>
            <family val="2"/>
          </rPr>
          <t xml:space="preserve">%COVs*( Ei-Ef+compras)
</t>
        </r>
      </text>
    </comment>
    <comment ref="K54" authorId="0">
      <text>
        <r>
          <rPr>
            <sz val="12"/>
            <rFont val="Tahoma"/>
            <family val="2"/>
          </rPr>
          <t xml:space="preserve">%COVs*( Ei-Ef+compras)
</t>
        </r>
      </text>
    </comment>
  </commentList>
</comments>
</file>

<file path=xl/comments6.xml><?xml version="1.0" encoding="utf-8"?>
<comments xmlns="http://schemas.openxmlformats.org/spreadsheetml/2006/main">
  <authors>
    <author>MDelHoyo</author>
    <author> </author>
  </authors>
  <commentList>
    <comment ref="J7" authorId="0">
      <text>
        <r>
          <rPr>
            <b/>
            <sz val="8"/>
            <rFont val="Tahoma"/>
            <family val="2"/>
          </rPr>
          <t>No se tiene en cuenta el caudal que se ha podido añadir para refrigeración o dilución.
Se da en condiciones normales: T = 273, 15 K y P = 101,3 kPa</t>
        </r>
      </text>
    </comment>
    <comment ref="K7"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L7" authorId="0">
      <text>
        <r>
          <rPr>
            <b/>
            <sz val="11"/>
            <rFont val="Tahoma"/>
            <family val="2"/>
          </rPr>
          <t>Peso molecular medio de la corriente de gases emitidos por chimenea. Necesario sólo si la medición es en COT</t>
        </r>
        <r>
          <rPr>
            <sz val="8"/>
            <rFont val="Tahoma"/>
            <family val="2"/>
          </rPr>
          <t xml:space="preserve">
</t>
        </r>
      </text>
    </comment>
    <comment ref="M7" authorId="0">
      <text>
        <r>
          <rPr>
            <b/>
            <sz val="11"/>
            <rFont val="Tahoma"/>
            <family val="2"/>
          </rPr>
          <t>Nº de carbonos medio de la corriente de gases emitidos por chimenea.Necesario sólo si la medición es en COT</t>
        </r>
        <r>
          <rPr>
            <sz val="9"/>
            <rFont val="Tahoma"/>
            <family val="2"/>
          </rPr>
          <t xml:space="preserve">
</t>
        </r>
      </text>
    </comment>
    <comment ref="N7" authorId="0">
      <text>
        <r>
          <rPr>
            <b/>
            <sz val="8"/>
            <rFont val="Tahoma"/>
            <family val="2"/>
          </rPr>
          <t xml:space="preserve">kg de compuesto orgánico total. </t>
        </r>
        <r>
          <rPr>
            <sz val="8"/>
            <rFont val="Tahoma"/>
            <family val="2"/>
          </rPr>
          <t xml:space="preserve">
</t>
        </r>
      </text>
    </comment>
    <comment ref="T29" authorId="1">
      <text>
        <r>
          <rPr>
            <b/>
            <sz val="8"/>
            <rFont val="Tahoma"/>
            <family val="2"/>
          </rPr>
          <t xml:space="preserve"> Si se han añadido filas, ampliar el rango de la fórmula de la suma de esta casilla</t>
        </r>
        <r>
          <rPr>
            <sz val="8"/>
            <rFont val="Tahoma"/>
            <family val="2"/>
          </rPr>
          <t xml:space="preserve">
</t>
        </r>
      </text>
    </comment>
    <comment ref="J30" authorId="0">
      <text>
        <r>
          <rPr>
            <b/>
            <sz val="8"/>
            <rFont val="Tahoma"/>
            <family val="2"/>
          </rPr>
          <t>No se tiene en cuenta el caudal que se ha podido añadir para refrigeración o dilución.
Se da en condiciones normales: T = 273, 15 K y P = 101,3 kPa</t>
        </r>
      </text>
    </comment>
    <comment ref="K30"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L30" authorId="0">
      <text>
        <r>
          <rPr>
            <b/>
            <sz val="8"/>
            <rFont val="Tahoma"/>
            <family val="2"/>
          </rPr>
          <t xml:space="preserve">kg de compuesto orgánico total. </t>
        </r>
        <r>
          <rPr>
            <sz val="8"/>
            <rFont val="Tahoma"/>
            <family val="2"/>
          </rPr>
          <t xml:space="preserve">
</t>
        </r>
      </text>
    </comment>
    <comment ref="N31"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T46" authorId="1">
      <text>
        <r>
          <rPr>
            <b/>
            <sz val="8"/>
            <rFont val="Tahoma"/>
            <family val="2"/>
          </rPr>
          <t xml:space="preserve"> Si se han añadido filas, ampliar el rango de la fórmula de la suma de esta casilla</t>
        </r>
        <r>
          <rPr>
            <sz val="8"/>
            <rFont val="Tahoma"/>
            <family val="2"/>
          </rPr>
          <t xml:space="preserve">
</t>
        </r>
      </text>
    </comment>
    <comment ref="J47" authorId="0">
      <text>
        <r>
          <rPr>
            <b/>
            <sz val="8"/>
            <rFont val="Tahoma"/>
            <family val="2"/>
          </rPr>
          <t>No se tiene en cuenta el caudal que se ha podido añadir para refrigeración o dilución.
Se da en condiciones normales: T = 273, 15 K y P = 101,3 kPa</t>
        </r>
      </text>
    </comment>
    <comment ref="K47"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L47" authorId="0">
      <text>
        <r>
          <rPr>
            <b/>
            <sz val="8"/>
            <rFont val="Tahoma"/>
            <family val="2"/>
          </rPr>
          <t xml:space="preserve">kg de compuesto orgánico total. </t>
        </r>
        <r>
          <rPr>
            <sz val="8"/>
            <rFont val="Tahoma"/>
            <family val="2"/>
          </rPr>
          <t xml:space="preserve">
</t>
        </r>
      </text>
    </comment>
    <comment ref="N48"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List>
</comments>
</file>

<file path=xl/comments9.xml><?xml version="1.0" encoding="utf-8"?>
<comments xmlns="http://schemas.openxmlformats.org/spreadsheetml/2006/main">
  <authors>
    <author> </author>
  </authors>
  <commentList>
    <comment ref="F6" authorId="0">
      <text>
        <r>
          <rPr>
            <b/>
            <sz val="8"/>
            <rFont val="Tahoma"/>
            <family val="2"/>
          </rPr>
          <t xml:space="preserve">cantidades adquiridas del compuesto comercial en ese periodo
</t>
        </r>
        <r>
          <rPr>
            <sz val="8"/>
            <rFont val="Tahoma"/>
            <family val="2"/>
          </rPr>
          <t xml:space="preserve">
</t>
        </r>
      </text>
    </comment>
    <comment ref="G6" authorId="0">
      <text>
        <r>
          <rPr>
            <b/>
            <sz val="8"/>
            <rFont val="Tahoma"/>
            <family val="2"/>
          </rPr>
          <t xml:space="preserve"> según el etiquetado del producto y las fichas de seguridad</t>
        </r>
        <r>
          <rPr>
            <sz val="8"/>
            <rFont val="Tahoma"/>
            <family val="2"/>
          </rPr>
          <t xml:space="preserve">
</t>
        </r>
      </text>
    </comment>
    <comment ref="H6" authorId="0">
      <text>
        <r>
          <rPr>
            <sz val="8"/>
            <rFont val="Tahoma"/>
            <family val="2"/>
          </rPr>
          <t xml:space="preserve">
</t>
        </r>
      </text>
    </comment>
  </commentList>
</comments>
</file>

<file path=xl/sharedStrings.xml><?xml version="1.0" encoding="utf-8"?>
<sst xmlns="http://schemas.openxmlformats.org/spreadsheetml/2006/main" count="392" uniqueCount="283">
  <si>
    <t>C1</t>
  </si>
  <si>
    <t>C2</t>
  </si>
  <si>
    <t>C3</t>
  </si>
  <si>
    <t>El Representante Legal:</t>
  </si>
  <si>
    <t>Caudal (Nm3/h)</t>
  </si>
  <si>
    <t>kg COV emitido</t>
  </si>
  <si>
    <t>nº horas funcionamiento</t>
  </si>
  <si>
    <t>DATOS ADMINISTRATIVOS</t>
  </si>
  <si>
    <t>NOMBRE DE LA EMPRESA:</t>
  </si>
  <si>
    <t>C.I.F.</t>
  </si>
  <si>
    <t>PERSONA DE CONTACTO:</t>
  </si>
  <si>
    <t>TELÉFONO:</t>
  </si>
  <si>
    <t>FAX:</t>
  </si>
  <si>
    <t>EMAIL:</t>
  </si>
  <si>
    <t>DIRECCIÓN DE LA INSTALACIÓN</t>
  </si>
  <si>
    <t>NIMA</t>
  </si>
  <si>
    <t>(Número de Identificación Medioambiental)</t>
  </si>
  <si>
    <t>ACTIVIDADES AFECTADAS POR EL DECRETO DE VOCS</t>
  </si>
  <si>
    <t>PERIODO</t>
  </si>
  <si>
    <t>DESCRIPCIÓN DE LA ACTIVIDAD DE LA EMPRESA</t>
  </si>
  <si>
    <t>ACTIVIDADES DE LA EMPRESA SUJETAS AL RD 117/2003</t>
  </si>
  <si>
    <t>copiar solicitud GEI???</t>
  </si>
  <si>
    <t>OBSERVACIONES</t>
  </si>
  <si>
    <t>Núm. CAS</t>
  </si>
  <si>
    <t xml:space="preserve"> ton/año</t>
  </si>
  <si>
    <t xml:space="preserve">CONSUMO </t>
  </si>
  <si>
    <t>______________ , ____ de ___________________de 20_____       Firma del Solicitante:</t>
  </si>
  <si>
    <t>DOCUMENTACIÓN APORTADA:</t>
  </si>
  <si>
    <t xml:space="preserve"> declaro bajo juramento la veracidad de los datos reseñados en el presente formulario y en el Plan de Gestión de Disolventes.</t>
  </si>
  <si>
    <t>Denominación Comercial del compuesto que contiene COV como disolvente</t>
  </si>
  <si>
    <t>Inventario inicial</t>
  </si>
  <si>
    <t>inventario final</t>
  </si>
  <si>
    <t xml:space="preserve">Compras </t>
  </si>
  <si>
    <t>% de COV(en peso)</t>
  </si>
  <si>
    <t>Total</t>
  </si>
  <si>
    <t>I1</t>
  </si>
  <si>
    <t>I2</t>
  </si>
  <si>
    <t>O1</t>
  </si>
  <si>
    <t>Emisiones en gases residuales</t>
  </si>
  <si>
    <t>O5</t>
  </si>
  <si>
    <t>O6</t>
  </si>
  <si>
    <t>Disolventes residuos</t>
  </si>
  <si>
    <t>O7</t>
  </si>
  <si>
    <t>O8</t>
  </si>
  <si>
    <t>Disolvente recuperado y no reutilizado este año</t>
  </si>
  <si>
    <t xml:space="preserve">Cantidad de COVs utilizados o su cantidad en preparados adquiridos utilizados como materia prima en el proceso durante el periodo. </t>
  </si>
  <si>
    <t>Total I1</t>
  </si>
  <si>
    <t xml:space="preserve">Cantidad de COVs utilizados o su cantidad en preparados recuperados y reutilizados como entrada de disolventes en el proceso ( se cuenta el disolvente reciclado cada vez que se utilice para realizar la actividad) </t>
  </si>
  <si>
    <t>Total I2</t>
  </si>
  <si>
    <t>RESUMEN  DE CUMPLIMIENTO</t>
  </si>
  <si>
    <t>Total O1</t>
  </si>
  <si>
    <t>Media</t>
  </si>
  <si>
    <t>Cantidad de COVs contenidos en preparados recuperados para su reutilización en la medida que no se contabilicen en O7</t>
  </si>
  <si>
    <t>Total O8</t>
  </si>
  <si>
    <t>Total O5</t>
  </si>
  <si>
    <t>Cantidad de COVs perdidos debido a reacciones químicas o físicas ( se incluyen por ejemplo los que se destruyen, como por incineración u otro tratamiento de gases residuales o aguas residuales, o se captan, como por adsorción, en la medida que no se contabilicen en O6, O7 u O8)</t>
  </si>
  <si>
    <t xml:space="preserve">Detalle de los cálculos realizados para su determinación( haciendo hincapié en las hipótesis o estimaciones efectuadas) </t>
  </si>
  <si>
    <t>Disolventes Orgánicos contenidos en los residuos recogidos</t>
  </si>
  <si>
    <t>Residuo</t>
  </si>
  <si>
    <t>fecha retirada</t>
  </si>
  <si>
    <t xml:space="preserve">Empresa Gestora </t>
  </si>
  <si>
    <t>Total O6</t>
  </si>
  <si>
    <t>Total O7</t>
  </si>
  <si>
    <t>Disolventes Orgánicos o disolventes orgánicos contenidos en preparados, vendidos como productos comerciales</t>
  </si>
  <si>
    <t xml:space="preserve">I1 </t>
  </si>
  <si>
    <t>Emisiones totales</t>
  </si>
  <si>
    <t>F+O1</t>
  </si>
  <si>
    <t>(I1+I2)</t>
  </si>
  <si>
    <t>(I1-O8)</t>
  </si>
  <si>
    <t>I1-O1-O5-O6-O7-O8</t>
  </si>
  <si>
    <t>Descripción de los equipos y la tecnología utilizada</t>
  </si>
  <si>
    <t>Observaciones</t>
  </si>
  <si>
    <t>CUMPLE?</t>
  </si>
  <si>
    <t>LER</t>
  </si>
  <si>
    <t>HERRAMIENTA PARA LA REALIZACIÓN DEL PLAN DE GESTIÓN DE DISOLVENTES SEGÚN REQUISITOS DEL REAL DECRETO 117/2003 PARA LA ACTIVIDAD DE:</t>
  </si>
  <si>
    <t>Periodo:</t>
  </si>
  <si>
    <t>Actividad para la que se realiza el PGD:</t>
  </si>
  <si>
    <t>Si en la instalación se realizan además otras actividades sujetas también al RD 117/2003</t>
  </si>
  <si>
    <t>Nombre de la empresa:</t>
  </si>
  <si>
    <t>Ubicación de la instalación:</t>
  </si>
  <si>
    <t>Información acerca de los equipos, el funcionamiento  y  la tecnología utilizada</t>
  </si>
  <si>
    <t>Id. FOCO</t>
  </si>
  <si>
    <t>kg</t>
  </si>
  <si>
    <t xml:space="preserve">Inventario Inicial </t>
  </si>
  <si>
    <t>Inventario final</t>
  </si>
  <si>
    <t>Junto al archivo cumplimentado se deberán presentar los siguientes documentos justificativos de la vericidad de los datos:</t>
  </si>
  <si>
    <t>-</t>
  </si>
  <si>
    <t>Breve memoria descriptiva de la actividad de la instalación: productos fabricados, procesos, equipos asociados a los focos canalizados que emiten COVs …</t>
  </si>
  <si>
    <t>Sólo deben rellenarse las celdas sombreadas en amarillo, en el caso de que proceda. El resto de celdas son informativas o contienen fórmulas que se actualizan automáticamente.Las celdas señaladas con una esquina en rojo contienen instrucciones o comentarios adicionales que pueden leerse situando el cursor encima de la celda.</t>
  </si>
  <si>
    <t>El archivo cumplimientado debe presentarse en formato digital y en formato papel, con la última página firmada.</t>
  </si>
  <si>
    <t>Informe de emisiones de los focos canalizados realizados por Entidad Colaboradora en Material de Calidad Ambiental (ECMCA) y/o en su caso, registro de emisiones en continuo.</t>
  </si>
  <si>
    <t>El orden en el que deben rellenarse las hoja es el correspondiente al orden de las hojas: I1, I2, O1, O5, O6, O7, O8 y PGD</t>
  </si>
  <si>
    <t>Copia compulsada de los poderes de representación del firmante del presente documento.</t>
  </si>
  <si>
    <t>COV Contenidos</t>
  </si>
  <si>
    <t xml:space="preserve">Denominación IUPAC </t>
  </si>
  <si>
    <t xml:space="preserve">kg </t>
  </si>
  <si>
    <t>Instalación incluida en el Anexo I de la ley 2/2006?</t>
  </si>
  <si>
    <t>kg COVs año</t>
  </si>
  <si>
    <r>
      <t>COVs o su cantidad en preparados adquiridos que</t>
    </r>
    <r>
      <rPr>
        <b/>
        <sz val="14"/>
        <color indexed="10"/>
        <rFont val="Comic Sans MS"/>
        <family val="4"/>
      </rPr>
      <t xml:space="preserve"> no</t>
    </r>
    <r>
      <rPr>
        <b/>
        <sz val="14"/>
        <rFont val="Comic Sans MS"/>
        <family val="4"/>
      </rPr>
      <t xml:space="preserve"> tengan asignada ninguna de las frases de riesgo de las indicadas en el  Art. 5</t>
    </r>
  </si>
  <si>
    <t>Las cantidades se refieren siempre a kg</t>
  </si>
  <si>
    <t>Hay valor de medición?</t>
  </si>
  <si>
    <t>Concentración COT (mg /Nm3)</t>
  </si>
  <si>
    <t>Concentración COVç(mg /Nm3)</t>
  </si>
  <si>
    <t>PGD</t>
  </si>
  <si>
    <t>EL REPRESENTANTE LEGAL DE LA EMPRESA SE HACE RESPONSABLE DE LOS DATOS QUE HA CUMPLIMENTADO</t>
  </si>
  <si>
    <t>La administración puede requerirles la presentación de los siguientes documentos:</t>
  </si>
  <si>
    <t>facturas o albaranes de compra de materias primas que contienen COVs como disolventes</t>
  </si>
  <si>
    <t xml:space="preserve">albaranes o certificados de gestores de residuos que acreditan las cantidades retiradas </t>
  </si>
  <si>
    <t>albares o facturas de venta de productos fabricados que contienen COVs (en su caso)</t>
  </si>
  <si>
    <t>información técnica acerca de los equipos de depuración utilizados (modelo, fabricante, parámetros de autocontrol, eficacia de reducción de COV...).</t>
  </si>
  <si>
    <t>Sólo en el caso de haber cambiado respecto a la documentación presentada años anteriores:</t>
  </si>
  <si>
    <t>El valor del % COVs que se ha considerado en los cálculos debe estar avalado mediante análitica realizadas por Entidad Colaboradora en Materia de Calidad Ambiental o bien mediante certifiado del gestor de residuos</t>
  </si>
  <si>
    <t>Informe de disolventes (COVs) contenido en los residuos (en su caso)</t>
  </si>
  <si>
    <t>información técnica de los equipos  de reutilización de disolventes utilizados con las principales características (modelo, fabricante, eficacia de recuperación de COV...)</t>
  </si>
  <si>
    <t>documentación acerca del contenido de disolventes en las materias primas utilizadas y, en su caso, en los productos vendidos</t>
  </si>
  <si>
    <t>SÍ</t>
  </si>
  <si>
    <t>NO</t>
  </si>
  <si>
    <t>Ref Albarán o DCS</t>
  </si>
  <si>
    <t>g/h COV emitido</t>
  </si>
  <si>
    <t>TOTAL g/h COV emitido</t>
  </si>
  <si>
    <t xml:space="preserve">focos que emiten compuestos orgánicos volátiles que no tengan asignada ninguna de las frases de riesgo de las indicadas en el  Art. 5 </t>
  </si>
  <si>
    <t>m2 producidos</t>
  </si>
  <si>
    <t>Persona de contacto a efectos de notificación:</t>
  </si>
  <si>
    <t>Nombre y apellidos</t>
  </si>
  <si>
    <t>Teléfono</t>
  </si>
  <si>
    <t>Email</t>
  </si>
  <si>
    <t>PM COV emitido</t>
  </si>
  <si>
    <t>Nº Carbonos</t>
  </si>
  <si>
    <t>Laminación de madera y plástico (&gt;5 toneladas de disolvente /año)</t>
  </si>
  <si>
    <t>Detalle de qué compuestos se recuperan, así como del cálculo,( especialmente en referencia a las hipótesis o estimaciones efectuadas) y determinación de la cantidad total anual recuperada y REUTILIZADA. También se deberá espcificar cómo se registran estos datos (por ejemplo, si existe algun sistema informático que lleve el cómputo)</t>
  </si>
  <si>
    <t>Detalle de qué compuestos se recuperan, así como cálculo y determinación de la cantidad recuperada y NO REUTILIZADA</t>
  </si>
  <si>
    <t>Atención no confundir con el flujo de entrada I2, dado que en la corriente I2 se computan los disolventes recuperados y REUTILIZADOS el año en que se realiza el balance, y en la corriente O8 se computan  los disolventes que se han recuperado pero no se han reutilizado en la instalación</t>
  </si>
  <si>
    <t>&lt;?xml version="1.0" encoding="ISO-8859-1"?&gt;</t>
  </si>
  <si>
    <t>&lt;COV_PLAN_GESTION_LIST&gt;</t>
  </si>
  <si>
    <t>&lt;COV_PLAN_GESTION&gt;</t>
  </si>
  <si>
    <t>&lt;PLG_REG_CODREGISTRO&gt;</t>
  </si>
  <si>
    <t>&lt;/PLG_REG_CODREGISTRO&gt;</t>
  </si>
  <si>
    <t>&lt;PLG_ARG_LINEAACTIVIDAD&gt;</t>
  </si>
  <si>
    <t>&lt;/PLG_ARG_LINEAACTIVIDAD&gt;</t>
  </si>
  <si>
    <t>&lt;PLG_ANYO&gt;</t>
  </si>
  <si>
    <t>&lt;/PLG_ANYO&gt;</t>
  </si>
  <si>
    <t>&lt;PLG_I1&gt;</t>
  </si>
  <si>
    <t>&lt;/PLG_I1&gt;</t>
  </si>
  <si>
    <t>&lt;PLG_I1_R40&gt;</t>
  </si>
  <si>
    <t>&lt;/PLG_I1_R40&gt;</t>
  </si>
  <si>
    <t>&lt;PLG_I1_R&gt;</t>
  </si>
  <si>
    <t>&lt;/PLG_I1_R&gt;</t>
  </si>
  <si>
    <t>&lt;PLG_I2&gt;</t>
  </si>
  <si>
    <t>&lt;/PLG_I2&gt;</t>
  </si>
  <si>
    <t>&lt;PLG_O1&gt;</t>
  </si>
  <si>
    <t>&lt;/PLG_O1&gt;</t>
  </si>
  <si>
    <t>&lt;PLG_O1_R40&gt;</t>
  </si>
  <si>
    <t>&lt;/PLG_O1_R40&gt;</t>
  </si>
  <si>
    <t>&lt;PLG_O1_R&gt;</t>
  </si>
  <si>
    <t>&lt;/PLG_O1_R&gt;</t>
  </si>
  <si>
    <t>&lt;PLG_O5&gt;</t>
  </si>
  <si>
    <t>&lt;/PLG_O5&gt;</t>
  </si>
  <si>
    <t>&lt;PLG_O6&gt;</t>
  </si>
  <si>
    <t>&lt;/PLG_O6&gt;</t>
  </si>
  <si>
    <t>&lt;PLG_O7&gt;</t>
  </si>
  <si>
    <t>&lt;/PLG_O7&gt;</t>
  </si>
  <si>
    <t>&lt;PLG_O8&gt;</t>
  </si>
  <si>
    <t>&lt;/PLG_O8&gt;</t>
  </si>
  <si>
    <t>&lt;PLG_CONSUMO&gt;</t>
  </si>
  <si>
    <t>&lt;/PLG_CONSUMO&gt;</t>
  </si>
  <si>
    <t>&lt;PLG_F&gt;</t>
  </si>
  <si>
    <t>&lt;/PLG_F&gt;</t>
  </si>
  <si>
    <t>&lt;PLG_E&gt;</t>
  </si>
  <si>
    <t>&lt;/PLG_E&gt;</t>
  </si>
  <si>
    <t>&lt;PLG_F_MEDIDA&gt;</t>
  </si>
  <si>
    <t>&lt;/PLG_F_MEDIDA&gt;</t>
  </si>
  <si>
    <t>&lt;PLG_E_MEDIDA&gt;</t>
  </si>
  <si>
    <t>&lt;/PLG_E_MEDIDA&gt;</t>
  </si>
  <si>
    <t>&lt;PLG_CANTIDAD_E&gt;</t>
  </si>
  <si>
    <t>&lt;/PLG_CANTIDAD_E&gt;</t>
  </si>
  <si>
    <t>&lt;PLG_ELECCION&gt;</t>
  </si>
  <si>
    <t>&lt;/PLG_ELECCION&gt;</t>
  </si>
  <si>
    <t>&lt;PLG_R45&gt;</t>
  </si>
  <si>
    <t>S</t>
  </si>
  <si>
    <t>&lt;/PLG_R45&gt;</t>
  </si>
  <si>
    <t>&lt;PLG_R46&gt;</t>
  </si>
  <si>
    <t>N</t>
  </si>
  <si>
    <t>&lt;/PLG_R46&gt;</t>
  </si>
  <si>
    <t>&lt;PLG_R49&gt;</t>
  </si>
  <si>
    <t>&lt;/PLG_R49&gt;</t>
  </si>
  <si>
    <t>&lt;PLG_R60&gt;</t>
  </si>
  <si>
    <t>&lt;/PLG_R60&gt;</t>
  </si>
  <si>
    <t>&lt;PLG_R61&gt;</t>
  </si>
  <si>
    <t>&lt;/PLG_R61&gt;</t>
  </si>
  <si>
    <t>&lt;PLG_CUMPLE_O1&gt;</t>
  </si>
  <si>
    <t>&lt;/PLG_CUMPLE_O1&gt;</t>
  </si>
  <si>
    <t>&lt;PLG_CUMPLE_F&gt;</t>
  </si>
  <si>
    <t>&lt;/PLG_CUMPLE_F&gt;</t>
  </si>
  <si>
    <t>&lt;PLG_CUMPLE_E&gt;</t>
  </si>
  <si>
    <t>&lt;/PLG_CUMPLE_E&gt;</t>
  </si>
  <si>
    <t>&lt;PLG_CUMPLE_GLOBAL&gt;</t>
  </si>
  <si>
    <t>&lt;/PLG_CUMPLE_GLOBAL&gt;</t>
  </si>
  <si>
    <t>&lt;PLG_OBSERVACIONES&gt;</t>
  </si>
  <si>
    <t>"observaciones generales"</t>
  </si>
  <si>
    <t>&lt;/PLG_OBSERVACIONES&gt;</t>
  </si>
  <si>
    <t>&lt;PLG_OBSERV_RIESGOS&gt;</t>
  </si>
  <si>
    <t>"Observaciones con riesgos"</t>
  </si>
  <si>
    <t>&lt;/PLG_OBSERV_RIESGOS&gt;</t>
  </si>
  <si>
    <t>&lt;PLG_INVERSIONES_PREVISTAS&gt;</t>
  </si>
  <si>
    <t>&lt;/PLG_INVERSIONES_PREVISTAS&gt;</t>
  </si>
  <si>
    <t>&lt;PLG_INSPECCION&gt;</t>
  </si>
  <si>
    <t>&lt;/PLG_INSPECCION&gt;</t>
  </si>
  <si>
    <t>&lt;PLG_A2M_ID&gt;</t>
  </si>
  <si>
    <t>&lt;/PLG_A2M_ID&gt;</t>
  </si>
  <si>
    <t>&lt;COV_FOCOS_PLAN_GESTION_LIST&gt;</t>
  </si>
  <si>
    <t>&lt;O_COV_FOCOS_PLAN_GESTION&gt;</t>
  </si>
  <si>
    <t>&lt;FPG_PLG_CODREGISTRO&gt;</t>
  </si>
  <si>
    <t>&lt;/FPG_PLG_CODREGISTRO&gt;</t>
  </si>
  <si>
    <t>&lt;FPG_PLG_LINEAACTIVIDAD&gt;</t>
  </si>
  <si>
    <t>&lt;/FPG_PLG_LINEAACTIVIDAD&gt;</t>
  </si>
  <si>
    <t>&lt;FPG_PLG_ANYO&gt;</t>
  </si>
  <si>
    <t>&lt;/FPG_PLG_ANYO&gt;</t>
  </si>
  <si>
    <t>&lt;FPG_NUMFOCO&gt;</t>
  </si>
  <si>
    <t>&lt;/FPG_NUMFOCO&gt;</t>
  </si>
  <si>
    <t>&lt;FPG_O1&gt;</t>
  </si>
  <si>
    <t>&lt;/FPG_O1&gt;</t>
  </si>
  <si>
    <t>&lt;FPG_C&gt;</t>
  </si>
  <si>
    <t>&lt;/FPG_C&gt;</t>
  </si>
  <si>
    <t>&lt;FPG_CUMPLE_C&gt;</t>
  </si>
  <si>
    <t>&lt;/FPG_CUMPLE_C&gt;</t>
  </si>
  <si>
    <t>&lt;FPG_O1_R40&gt;</t>
  </si>
  <si>
    <t>&lt;/FPG_O1_R40&gt;</t>
  </si>
  <si>
    <t>&lt;FPG_C_R40&gt;</t>
  </si>
  <si>
    <t>&lt;/FPG_C_R40&gt;</t>
  </si>
  <si>
    <t>&lt;FPG_CUMPLE_C_R40&gt;</t>
  </si>
  <si>
    <t>&lt;/FPG_CUMPLE_C_R40&gt;</t>
  </si>
  <si>
    <t>&lt;FPG_O1_R&gt;</t>
  </si>
  <si>
    <t>&lt;/FPG_O1_R&gt;</t>
  </si>
  <si>
    <t>&lt;FPG_C_R&gt;</t>
  </si>
  <si>
    <t>&lt;/FPG_C_R&gt;</t>
  </si>
  <si>
    <t>&lt;FPG_CUMPLE_C_R&gt;</t>
  </si>
  <si>
    <t>&lt;/FPG_CUMPLE_C_R&gt;</t>
  </si>
  <si>
    <t>&lt;/O_COV_FOCOS_PLAN_GESTION&gt;</t>
  </si>
  <si>
    <t>&lt;/COV_FOCOS_PLAN_GESTION_LIST&gt;</t>
  </si>
  <si>
    <t>&lt;/COV_PLAN_GESTION&gt;</t>
  </si>
  <si>
    <t>&lt;/COV_PLAN_GESTION_LIST&gt;</t>
  </si>
  <si>
    <t>En I1 deben incluirse también los compuestos que contengan COVs utilizados como disolventes utilizados en la limpieza de las máquinas</t>
  </si>
  <si>
    <t>En el caso de necesitar más filas de las previstas en alguno de los apartados de las hojas I1, O1,O6, O7, añadirlas y ampliar el rango de las fórmulas correspondientes a las casillas en amarillo arrastrando</t>
  </si>
  <si>
    <t>Frase de riesgo</t>
  </si>
  <si>
    <t>VLE</t>
  </si>
  <si>
    <t>g/m2 producidos</t>
  </si>
  <si>
    <t xml:space="preserve"> Valor Límite de Emisión total</t>
  </si>
  <si>
    <t>Sin R</t>
  </si>
  <si>
    <t>otras R</t>
  </si>
  <si>
    <t>EMISIONES TOTALES</t>
  </si>
  <si>
    <t xml:space="preserve">Entrada total (kg) </t>
  </si>
  <si>
    <t>Consumo (kg)</t>
  </si>
  <si>
    <t>F (kg)</t>
  </si>
  <si>
    <t>F/ entrada total</t>
  </si>
  <si>
    <t>F/(I1+I2)</t>
  </si>
  <si>
    <t>Emisiones totales (kg)</t>
  </si>
  <si>
    <t xml:space="preserve"> g COV/ kg  limpiado</t>
  </si>
  <si>
    <t>g/m2 prod.</t>
  </si>
  <si>
    <t>kg de COVs</t>
  </si>
  <si>
    <t>Focos que emitan COVs que tienen asignada la frase de riesgo R40 o indicación de peligro H341 o H351 y sean halogenados</t>
  </si>
  <si>
    <t>Focos que emitan COVs que tienen asignada la frase de riesgo R45, R46, R49, R60, R61 o indicación de peligro H340, H350, H350i, H360D o H360F</t>
  </si>
  <si>
    <t>Número de Identificación Medioambiental (NIMA)</t>
  </si>
  <si>
    <t>Actividad</t>
  </si>
  <si>
    <t>Registro</t>
  </si>
  <si>
    <t xml:space="preserve">COVs perdidos por reacciones químicas o físicas </t>
  </si>
  <si>
    <t>Disolvente contenido en productos de venta</t>
  </si>
  <si>
    <t>Disolventes recuperados y reutilizados</t>
  </si>
  <si>
    <t>Disolventes utilizados como materia prima</t>
  </si>
  <si>
    <t>Observaciones:</t>
  </si>
  <si>
    <t>Firma y sello:</t>
  </si>
  <si>
    <t>Ei: Inventario Inicial (kg)</t>
  </si>
  <si>
    <t>Ei:Inventario final (kg)</t>
  </si>
  <si>
    <t>Ventas (kg)</t>
  </si>
  <si>
    <t xml:space="preserve">kg COVs </t>
  </si>
  <si>
    <t>( Ef-Ei+ventas)*%COV</t>
  </si>
  <si>
    <t>cantidad retirada (kg)</t>
  </si>
  <si>
    <t>Cantidad de COV (kg)</t>
  </si>
  <si>
    <t>(cantidad retirada *% COV)</t>
  </si>
  <si>
    <r>
      <rPr>
        <b/>
        <sz val="14"/>
        <color indexed="56"/>
        <rFont val="Comic Sans MS"/>
        <family val="4"/>
      </rPr>
      <t>COVs halogenados o su cantidad en preparados adquiridos que tienen asignada la frase de riesgo</t>
    </r>
    <r>
      <rPr>
        <b/>
        <sz val="14"/>
        <color indexed="10"/>
        <rFont val="Comic Sans MS"/>
        <family val="4"/>
      </rPr>
      <t xml:space="preserve"> R40 o R68 </t>
    </r>
    <r>
      <rPr>
        <b/>
        <sz val="14"/>
        <color indexed="8"/>
        <rFont val="Comic Sans MS"/>
        <family val="4"/>
      </rPr>
      <t>o indicación de peligro</t>
    </r>
    <r>
      <rPr>
        <b/>
        <sz val="14"/>
        <color indexed="10"/>
        <rFont val="Comic Sans MS"/>
        <family val="4"/>
      </rPr>
      <t xml:space="preserve"> H341 o H351</t>
    </r>
  </si>
  <si>
    <r>
      <rPr>
        <b/>
        <sz val="13"/>
        <color indexed="56"/>
        <rFont val="Comic Sans MS"/>
        <family val="4"/>
      </rPr>
      <t xml:space="preserve">COVs o su cantidad en preparados adquiridos que tienen asignada la frase de riesgo </t>
    </r>
    <r>
      <rPr>
        <b/>
        <sz val="13"/>
        <color indexed="10"/>
        <rFont val="Comic Sans MS"/>
        <family val="4"/>
      </rPr>
      <t xml:space="preserve"> R45, R46, R49, R60 o R61 </t>
    </r>
    <r>
      <rPr>
        <b/>
        <sz val="13"/>
        <rFont val="Comic Sans MS"/>
        <family val="4"/>
      </rPr>
      <t xml:space="preserve">o indicaciones de peligro </t>
    </r>
    <r>
      <rPr>
        <b/>
        <sz val="13"/>
        <color indexed="10"/>
        <rFont val="Comic Sans MS"/>
        <family val="4"/>
      </rPr>
      <t>H340, H350, H350i, H360D</t>
    </r>
    <r>
      <rPr>
        <b/>
        <sz val="13"/>
        <rFont val="Comic Sans MS"/>
        <family val="4"/>
      </rPr>
      <t xml:space="preserve"> o </t>
    </r>
    <r>
      <rPr>
        <b/>
        <sz val="13"/>
        <color indexed="10"/>
        <rFont val="Comic Sans MS"/>
        <family val="4"/>
      </rPr>
      <t>H360F</t>
    </r>
  </si>
  <si>
    <t>R40 R68 halogenado</t>
  </si>
  <si>
    <t>Un plan de gestión de disolventes es un balance de masa en el que se tienen en cuenta todas las entradas y salidas de disolventes de una instalación durante un periodo determinado</t>
  </si>
  <si>
    <t xml:space="preserve">Antes de cada 28 de febrero (o cuando el órgano competente lo solicite) deberá presentarse con los datos correspondientes al año anterior.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</si>
</sst>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 numFmtId="198" formatCode="h:mm;@"/>
  </numFmts>
  <fonts count="95">
    <font>
      <sz val="10"/>
      <name val="Comic Sans MS"/>
      <family val="4"/>
    </font>
    <font>
      <sz val="10"/>
      <name val="Arial"/>
      <family val="0"/>
    </font>
    <font>
      <u val="single"/>
      <sz val="7.5"/>
      <color indexed="12"/>
      <name val="Comic Sans MS"/>
      <family val="4"/>
    </font>
    <font>
      <u val="single"/>
      <sz val="7.5"/>
      <color indexed="36"/>
      <name val="Comic Sans MS"/>
      <family val="4"/>
    </font>
    <font>
      <b/>
      <sz val="10"/>
      <name val="Comic Sans MS"/>
      <family val="4"/>
    </font>
    <font>
      <b/>
      <sz val="12"/>
      <color indexed="62"/>
      <name val="Comic Sans MS"/>
      <family val="4"/>
    </font>
    <font>
      <b/>
      <sz val="8"/>
      <name val="Tahoma"/>
      <family val="2"/>
    </font>
    <font>
      <sz val="8"/>
      <name val="Tahoma"/>
      <family val="2"/>
    </font>
    <font>
      <b/>
      <sz val="12"/>
      <name val="Comic Sans MS"/>
      <family val="4"/>
    </font>
    <font>
      <b/>
      <sz val="12"/>
      <color indexed="10"/>
      <name val="Comic Sans MS"/>
      <family val="4"/>
    </font>
    <font>
      <sz val="8"/>
      <name val="Comic Sans MS"/>
      <family val="4"/>
    </font>
    <font>
      <b/>
      <sz val="11"/>
      <name val="Comic Sans MS"/>
      <family val="4"/>
    </font>
    <font>
      <sz val="8"/>
      <name val="Verdana"/>
      <family val="2"/>
    </font>
    <font>
      <sz val="10"/>
      <color indexed="8"/>
      <name val="Arial"/>
      <family val="2"/>
    </font>
    <font>
      <sz val="10"/>
      <color indexed="8"/>
      <name val="Tahoma"/>
      <family val="2"/>
    </font>
    <font>
      <b/>
      <sz val="8"/>
      <name val="Comic Sans MS"/>
      <family val="4"/>
    </font>
    <font>
      <sz val="12"/>
      <name val="Comic Sans MS"/>
      <family val="4"/>
    </font>
    <font>
      <b/>
      <sz val="11"/>
      <color indexed="62"/>
      <name val="Comic Sans MS"/>
      <family val="4"/>
    </font>
    <font>
      <b/>
      <sz val="14"/>
      <name val="Comic Sans MS"/>
      <family val="4"/>
    </font>
    <font>
      <sz val="11"/>
      <name val="Comic Sans MS"/>
      <family val="4"/>
    </font>
    <font>
      <sz val="11"/>
      <color indexed="8"/>
      <name val="Tahoma"/>
      <family val="2"/>
    </font>
    <font>
      <sz val="10"/>
      <name val="Tahoma"/>
      <family val="2"/>
    </font>
    <font>
      <sz val="8"/>
      <name val="Arial"/>
      <family val="2"/>
    </font>
    <font>
      <sz val="11"/>
      <name val="Symbol"/>
      <family val="1"/>
    </font>
    <font>
      <sz val="11"/>
      <name val="Tahoma"/>
      <family val="2"/>
    </font>
    <font>
      <b/>
      <sz val="16"/>
      <name val="Comic Sans MS"/>
      <family val="4"/>
    </font>
    <font>
      <b/>
      <sz val="14"/>
      <color indexed="10"/>
      <name val="Comic Sans MS"/>
      <family val="4"/>
    </font>
    <font>
      <b/>
      <sz val="14"/>
      <color indexed="56"/>
      <name val="Comic Sans MS"/>
      <family val="4"/>
    </font>
    <font>
      <sz val="14"/>
      <name val="Comic Sans MS"/>
      <family val="4"/>
    </font>
    <font>
      <b/>
      <i/>
      <sz val="12"/>
      <name val="Comic Sans MS"/>
      <family val="4"/>
    </font>
    <font>
      <b/>
      <sz val="11"/>
      <name val="Tahoma"/>
      <family val="2"/>
    </font>
    <font>
      <sz val="9"/>
      <name val="Tahoma"/>
      <family val="2"/>
    </font>
    <font>
      <sz val="12"/>
      <color indexed="18"/>
      <name val="COMIC"/>
      <family val="0"/>
    </font>
    <font>
      <b/>
      <sz val="14"/>
      <name val="Arial"/>
      <family val="2"/>
    </font>
    <font>
      <b/>
      <sz val="22"/>
      <name val="Comic Sans MS"/>
      <family val="4"/>
    </font>
    <font>
      <b/>
      <sz val="18"/>
      <name val="Comic Sans MS"/>
      <family val="4"/>
    </font>
    <font>
      <sz val="12"/>
      <name val="Tahoma"/>
      <family val="2"/>
    </font>
    <font>
      <b/>
      <sz val="13"/>
      <name val="Comic Sans MS"/>
      <family val="4"/>
    </font>
    <font>
      <b/>
      <sz val="13"/>
      <color indexed="56"/>
      <name val="Comic Sans MS"/>
      <family val="4"/>
    </font>
    <font>
      <b/>
      <sz val="13"/>
      <color indexed="10"/>
      <name val="Comic Sans MS"/>
      <family val="4"/>
    </font>
    <font>
      <b/>
      <sz val="14"/>
      <color indexed="8"/>
      <name val="Comic Sans MS"/>
      <family val="4"/>
    </font>
    <font>
      <b/>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Verdana"/>
      <family val="2"/>
    </font>
    <font>
      <b/>
      <sz val="8"/>
      <color indexed="8"/>
      <name val="Verdana"/>
      <family val="2"/>
    </font>
    <font>
      <b/>
      <sz val="20"/>
      <color indexed="10"/>
      <name val="Comic Sans MS"/>
      <family val="4"/>
    </font>
    <font>
      <b/>
      <sz val="20"/>
      <color indexed="60"/>
      <name val="Comic Sans MS"/>
      <family val="4"/>
    </font>
    <font>
      <b/>
      <sz val="16"/>
      <color indexed="60"/>
      <name val="Comic Sans MS"/>
      <family val="4"/>
    </font>
    <font>
      <b/>
      <sz val="18"/>
      <color indexed="60"/>
      <name val="Comic Sans MS"/>
      <family val="4"/>
    </font>
    <font>
      <b/>
      <sz val="14"/>
      <color indexed="60"/>
      <name val="Comic Sans MS"/>
      <family val="4"/>
    </font>
    <font>
      <b/>
      <sz val="10"/>
      <color indexed="60"/>
      <name val="Comic Sans MS"/>
      <family val="4"/>
    </font>
    <font>
      <b/>
      <sz val="12"/>
      <color indexed="60"/>
      <name val="Comic Sans MS"/>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Verdana"/>
      <family val="2"/>
    </font>
    <font>
      <b/>
      <sz val="8"/>
      <color rgb="FF000000"/>
      <name val="Verdana"/>
      <family val="2"/>
    </font>
    <font>
      <b/>
      <sz val="20"/>
      <color rgb="FFFF0000"/>
      <name val="Comic Sans MS"/>
      <family val="4"/>
    </font>
    <font>
      <b/>
      <sz val="20"/>
      <color rgb="FFC00000"/>
      <name val="Comic Sans MS"/>
      <family val="4"/>
    </font>
    <font>
      <b/>
      <sz val="16"/>
      <color rgb="FFC00000"/>
      <name val="Comic Sans MS"/>
      <family val="4"/>
    </font>
    <font>
      <sz val="12"/>
      <color rgb="FF003399"/>
      <name val="COMIC"/>
      <family val="0"/>
    </font>
    <font>
      <b/>
      <sz val="18"/>
      <color rgb="FFC00000"/>
      <name val="Comic Sans MS"/>
      <family val="4"/>
    </font>
    <font>
      <b/>
      <sz val="14"/>
      <color rgb="FFC00000"/>
      <name val="Comic Sans MS"/>
      <family val="4"/>
    </font>
    <font>
      <b/>
      <sz val="10"/>
      <color rgb="FFC00000"/>
      <name val="Comic Sans MS"/>
      <family val="4"/>
    </font>
    <font>
      <b/>
      <sz val="12"/>
      <color rgb="FFC00000"/>
      <name val="Comic Sans MS"/>
      <family val="4"/>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thin"/>
      <right style="thin"/>
      <top>
        <color indexed="63"/>
      </top>
      <bottom style="thin"/>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medium"/>
    </border>
    <border>
      <left style="thin"/>
      <right style="medium"/>
      <top style="medium"/>
      <bottom>
        <color indexed="63"/>
      </botto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right/>
      <top/>
      <bottom style="double"/>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color indexed="63"/>
      </left>
      <right>
        <color indexed="63"/>
      </right>
      <top style="thin"/>
      <bottom style="medium"/>
    </border>
    <border>
      <left style="thin"/>
      <right style="thin"/>
      <top>
        <color indexed="63"/>
      </top>
      <bottom style="double"/>
    </border>
    <border>
      <left>
        <color indexed="63"/>
      </left>
      <right>
        <color indexed="63"/>
      </right>
      <top style="thin"/>
      <bottom style="thin"/>
    </border>
    <border>
      <left style="thin"/>
      <right style="thin"/>
      <top style="thin"/>
      <bottom>
        <color indexed="63"/>
      </bottom>
    </border>
    <border>
      <left style="thin"/>
      <right>
        <color indexed="63"/>
      </right>
      <top style="medium"/>
      <bottom>
        <color indexed="63"/>
      </bottom>
    </border>
    <border>
      <left style="thin"/>
      <right/>
      <top style="thin"/>
      <bottom style="medium"/>
    </border>
    <border>
      <left/>
      <right style="thin"/>
      <top style="thin"/>
      <bottom style="medium"/>
    </border>
    <border>
      <left style="thin"/>
      <right style="thin"/>
      <top style="medium"/>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5" fillId="29" borderId="1" applyNumberFormat="0" applyAlignment="0" applyProtection="0"/>
    <xf numFmtId="19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6"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31" borderId="0" applyNumberFormat="0" applyBorder="0" applyAlignment="0" applyProtection="0"/>
    <xf numFmtId="0" fontId="13" fillId="0" borderId="0">
      <alignment/>
      <protection/>
    </xf>
    <xf numFmtId="0" fontId="13" fillId="0" borderId="0">
      <alignment/>
      <protection/>
    </xf>
    <xf numFmtId="0" fontId="0" fillId="32" borderId="4" applyNumberFormat="0" applyFont="0" applyAlignment="0" applyProtection="0"/>
    <xf numFmtId="9" fontId="1"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4" fillId="0" borderId="8" applyNumberFormat="0" applyFill="0" applyAlignment="0" applyProtection="0"/>
    <xf numFmtId="0" fontId="84" fillId="0" borderId="9" applyNumberFormat="0" applyFill="0" applyAlignment="0" applyProtection="0"/>
  </cellStyleXfs>
  <cellXfs count="393">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5" fillId="33" borderId="0" xfId="0" applyFont="1" applyFill="1" applyAlignment="1">
      <alignment/>
    </xf>
    <xf numFmtId="0" fontId="4" fillId="0" borderId="0" xfId="0" applyFont="1" applyAlignment="1">
      <alignment/>
    </xf>
    <xf numFmtId="0" fontId="0" fillId="34" borderId="14" xfId="0" applyFill="1" applyBorder="1" applyAlignment="1">
      <alignment/>
    </xf>
    <xf numFmtId="0" fontId="5" fillId="35" borderId="0" xfId="0" applyFont="1" applyFill="1" applyAlignment="1">
      <alignment/>
    </xf>
    <xf numFmtId="0" fontId="0" fillId="35" borderId="0" xfId="0" applyFill="1" applyAlignment="1">
      <alignment/>
    </xf>
    <xf numFmtId="0" fontId="9" fillId="35" borderId="0" xfId="0" applyFont="1" applyFill="1" applyAlignment="1">
      <alignment/>
    </xf>
    <xf numFmtId="0" fontId="0" fillId="0" borderId="18" xfId="0" applyBorder="1" applyAlignment="1">
      <alignment/>
    </xf>
    <xf numFmtId="0" fontId="85" fillId="0" borderId="0" xfId="0" applyFont="1" applyAlignment="1">
      <alignment/>
    </xf>
    <xf numFmtId="0" fontId="12" fillId="0" borderId="0" xfId="0" applyFont="1" applyAlignment="1">
      <alignment horizontal="justify"/>
    </xf>
    <xf numFmtId="0" fontId="86" fillId="0" borderId="0" xfId="0" applyFont="1" applyAlignment="1">
      <alignment horizontal="left" indent="1"/>
    </xf>
    <xf numFmtId="0" fontId="85" fillId="0" borderId="0" xfId="0" applyFont="1" applyAlignment="1">
      <alignment horizontal="center"/>
    </xf>
    <xf numFmtId="0" fontId="0" fillId="36" borderId="0" xfId="0" applyFill="1" applyBorder="1" applyAlignment="1">
      <alignment/>
    </xf>
    <xf numFmtId="0" fontId="4" fillId="36" borderId="0" xfId="0" applyFont="1" applyFill="1" applyBorder="1" applyAlignment="1">
      <alignment/>
    </xf>
    <xf numFmtId="4" fontId="14" fillId="36" borderId="0" xfId="55" applyNumberFormat="1" applyFont="1" applyFill="1" applyBorder="1" applyAlignment="1">
      <alignment horizontal="center" textRotation="90" wrapText="1"/>
      <protection/>
    </xf>
    <xf numFmtId="2" fontId="14" fillId="36" borderId="0" xfId="55" applyNumberFormat="1" applyFont="1" applyFill="1" applyBorder="1" applyAlignment="1">
      <alignment horizontal="center" textRotation="90" wrapText="1"/>
      <protection/>
    </xf>
    <xf numFmtId="196" fontId="14" fillId="36" borderId="0" xfId="55" applyNumberFormat="1" applyFont="1" applyFill="1" applyBorder="1" applyAlignment="1">
      <alignment horizontal="center" textRotation="90" wrapText="1"/>
      <protection/>
    </xf>
    <xf numFmtId="0" fontId="8" fillId="36" borderId="0" xfId="0" applyFont="1" applyFill="1" applyBorder="1" applyAlignment="1">
      <alignment/>
    </xf>
    <xf numFmtId="0" fontId="87" fillId="0" borderId="0" xfId="0" applyFont="1" applyBorder="1" applyAlignment="1">
      <alignment/>
    </xf>
    <xf numFmtId="0" fontId="4" fillId="0" borderId="0" xfId="0" applyFont="1" applyBorder="1" applyAlignment="1">
      <alignment horizontal="center" vertical="center" wrapText="1"/>
    </xf>
    <xf numFmtId="0" fontId="4" fillId="36" borderId="0" xfId="0" applyFont="1" applyFill="1" applyBorder="1" applyAlignment="1">
      <alignment horizontal="center"/>
    </xf>
    <xf numFmtId="0" fontId="8" fillId="37" borderId="19" xfId="0" applyFont="1" applyFill="1" applyBorder="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xf numFmtId="0" fontId="4" fillId="36" borderId="0" xfId="0" applyFont="1" applyFill="1" applyBorder="1" applyAlignment="1">
      <alignment horizontal="center" vertical="center"/>
    </xf>
    <xf numFmtId="0" fontId="4" fillId="36" borderId="0" xfId="0" applyFont="1" applyFill="1" applyBorder="1" applyAlignment="1">
      <alignment vertical="center"/>
    </xf>
    <xf numFmtId="0" fontId="0" fillId="36" borderId="20" xfId="0" applyFill="1" applyBorder="1" applyAlignment="1">
      <alignment/>
    </xf>
    <xf numFmtId="0" fontId="8" fillId="36" borderId="21" xfId="0" applyFont="1" applyFill="1" applyBorder="1" applyAlignment="1">
      <alignment/>
    </xf>
    <xf numFmtId="0" fontId="0" fillId="36" borderId="22" xfId="0" applyFill="1" applyBorder="1" applyAlignment="1">
      <alignment/>
    </xf>
    <xf numFmtId="0" fontId="0" fillId="36" borderId="23" xfId="0" applyFill="1" applyBorder="1" applyAlignment="1">
      <alignment/>
    </xf>
    <xf numFmtId="0" fontId="4" fillId="36" borderId="23" xfId="0" applyFont="1" applyFill="1" applyBorder="1" applyAlignment="1">
      <alignment horizontal="center"/>
    </xf>
    <xf numFmtId="0" fontId="0" fillId="36" borderId="24" xfId="0" applyFill="1" applyBorder="1" applyAlignment="1">
      <alignment/>
    </xf>
    <xf numFmtId="0" fontId="0" fillId="36" borderId="21" xfId="0"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5" xfId="0" applyBorder="1" applyAlignment="1">
      <alignment/>
    </xf>
    <xf numFmtId="0" fontId="0" fillId="0" borderId="23" xfId="0" applyBorder="1" applyAlignment="1">
      <alignment/>
    </xf>
    <xf numFmtId="0" fontId="0" fillId="0" borderId="24" xfId="0" applyBorder="1" applyAlignment="1">
      <alignment/>
    </xf>
    <xf numFmtId="0" fontId="0" fillId="36" borderId="0" xfId="0" applyFont="1" applyFill="1" applyBorder="1" applyAlignment="1">
      <alignment/>
    </xf>
    <xf numFmtId="0" fontId="0" fillId="37" borderId="26" xfId="0" applyFill="1" applyBorder="1" applyAlignment="1">
      <alignment/>
    </xf>
    <xf numFmtId="0" fontId="0" fillId="36" borderId="0" xfId="0" applyFill="1" applyAlignment="1">
      <alignment/>
    </xf>
    <xf numFmtId="0" fontId="17" fillId="0" borderId="0" xfId="0" applyFont="1" applyAlignment="1">
      <alignment horizontal="left" wrapText="1"/>
    </xf>
    <xf numFmtId="0" fontId="0" fillId="35" borderId="27" xfId="0" applyFill="1" applyBorder="1" applyAlignment="1">
      <alignment/>
    </xf>
    <xf numFmtId="0" fontId="0" fillId="35" borderId="28" xfId="0" applyFill="1" applyBorder="1" applyAlignment="1">
      <alignment horizontal="center" vertical="center"/>
    </xf>
    <xf numFmtId="0" fontId="0" fillId="35" borderId="28" xfId="0" applyFill="1" applyBorder="1" applyAlignment="1">
      <alignment/>
    </xf>
    <xf numFmtId="0" fontId="8" fillId="0" borderId="0" xfId="0" applyFont="1" applyBorder="1" applyAlignment="1">
      <alignment horizontal="center" wrapText="1"/>
    </xf>
    <xf numFmtId="0" fontId="4" fillId="36" borderId="10" xfId="0" applyFont="1" applyFill="1" applyBorder="1" applyAlignment="1">
      <alignment/>
    </xf>
    <xf numFmtId="0" fontId="11" fillId="36" borderId="0" xfId="0" applyFont="1" applyFill="1" applyBorder="1" applyAlignment="1">
      <alignment/>
    </xf>
    <xf numFmtId="0" fontId="88" fillId="36" borderId="0" xfId="0" applyFont="1" applyFill="1" applyBorder="1" applyAlignment="1">
      <alignment vertical="center"/>
    </xf>
    <xf numFmtId="0" fontId="4" fillId="36" borderId="14" xfId="0" applyFont="1" applyFill="1" applyBorder="1" applyAlignment="1">
      <alignment/>
    </xf>
    <xf numFmtId="0" fontId="4" fillId="0" borderId="14" xfId="0" applyFont="1" applyBorder="1" applyAlignment="1">
      <alignment/>
    </xf>
    <xf numFmtId="0" fontId="89" fillId="36" borderId="0" xfId="0" applyFont="1" applyFill="1" applyBorder="1" applyAlignment="1">
      <alignment horizontal="center" vertical="center" wrapText="1"/>
    </xf>
    <xf numFmtId="0" fontId="89" fillId="36" borderId="0" xfId="0" applyFont="1" applyFill="1" applyBorder="1" applyAlignment="1">
      <alignment horizontal="center" vertical="center" wrapText="1"/>
    </xf>
    <xf numFmtId="0" fontId="19" fillId="0" borderId="0" xfId="0" applyFont="1" applyAlignment="1">
      <alignment/>
    </xf>
    <xf numFmtId="0" fontId="88" fillId="36" borderId="0" xfId="0" applyFont="1" applyFill="1" applyBorder="1" applyAlignment="1">
      <alignment horizontal="center" vertical="center"/>
    </xf>
    <xf numFmtId="0" fontId="0" fillId="37" borderId="29"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4" fillId="37" borderId="32" xfId="0" applyFont="1" applyFill="1" applyBorder="1" applyAlignment="1">
      <alignment horizontal="center" vertical="center"/>
    </xf>
    <xf numFmtId="0" fontId="10" fillId="37" borderId="33" xfId="0" applyFont="1" applyFill="1" applyBorder="1" applyAlignment="1">
      <alignment horizontal="center" vertical="center"/>
    </xf>
    <xf numFmtId="0" fontId="88" fillId="36" borderId="0" xfId="0" applyFont="1" applyFill="1" applyBorder="1" applyAlignment="1">
      <alignment/>
    </xf>
    <xf numFmtId="0" fontId="19" fillId="36" borderId="0" xfId="0" applyFont="1" applyFill="1" applyBorder="1" applyAlignment="1">
      <alignment/>
    </xf>
    <xf numFmtId="0" fontId="19" fillId="36" borderId="34" xfId="0" applyFont="1" applyFill="1" applyBorder="1" applyAlignment="1">
      <alignment/>
    </xf>
    <xf numFmtId="0" fontId="19" fillId="36" borderId="20" xfId="0" applyFont="1" applyFill="1" applyBorder="1" applyAlignment="1">
      <alignment/>
    </xf>
    <xf numFmtId="0" fontId="19" fillId="36" borderId="35" xfId="0" applyFont="1" applyFill="1" applyBorder="1" applyAlignment="1">
      <alignment/>
    </xf>
    <xf numFmtId="0" fontId="19" fillId="36" borderId="25" xfId="0" applyFont="1" applyFill="1" applyBorder="1" applyAlignment="1">
      <alignment/>
    </xf>
    <xf numFmtId="0" fontId="19" fillId="36" borderId="23" xfId="0" applyFont="1" applyFill="1" applyBorder="1" applyAlignment="1">
      <alignment/>
    </xf>
    <xf numFmtId="0" fontId="11" fillId="36" borderId="0" xfId="0" applyFont="1" applyFill="1" applyBorder="1" applyAlignment="1">
      <alignment horizontal="center" wrapText="1"/>
    </xf>
    <xf numFmtId="4" fontId="20" fillId="36" borderId="0" xfId="55" applyNumberFormat="1" applyFont="1" applyFill="1" applyBorder="1" applyAlignment="1">
      <alignment horizontal="center" textRotation="90" wrapText="1"/>
      <protection/>
    </xf>
    <xf numFmtId="0" fontId="19" fillId="0" borderId="34" xfId="0" applyFont="1" applyBorder="1" applyAlignment="1">
      <alignment/>
    </xf>
    <xf numFmtId="0" fontId="19" fillId="0" borderId="20" xfId="0" applyFont="1" applyBorder="1" applyAlignment="1">
      <alignment/>
    </xf>
    <xf numFmtId="0" fontId="19" fillId="0" borderId="35" xfId="0" applyFont="1" applyBorder="1" applyAlignment="1">
      <alignment/>
    </xf>
    <xf numFmtId="0" fontId="19" fillId="0" borderId="0" xfId="0" applyFont="1" applyBorder="1" applyAlignment="1">
      <alignment/>
    </xf>
    <xf numFmtId="0" fontId="11" fillId="0" borderId="0" xfId="0" applyFont="1" applyAlignment="1">
      <alignment/>
    </xf>
    <xf numFmtId="0" fontId="8" fillId="36" borderId="22" xfId="0" applyFont="1" applyFill="1" applyBorder="1" applyAlignment="1">
      <alignment/>
    </xf>
    <xf numFmtId="0" fontId="89" fillId="36" borderId="10" xfId="0" applyFont="1" applyFill="1" applyBorder="1" applyAlignment="1">
      <alignment vertical="center" wrapText="1"/>
    </xf>
    <xf numFmtId="0" fontId="87" fillId="0" borderId="10" xfId="0" applyFont="1" applyBorder="1" applyAlignment="1">
      <alignment/>
    </xf>
    <xf numFmtId="0" fontId="14" fillId="35" borderId="28" xfId="54" applyFont="1" applyFill="1" applyBorder="1" applyAlignment="1">
      <alignment horizontal="left" wrapText="1"/>
      <protection/>
    </xf>
    <xf numFmtId="0" fontId="22" fillId="35" borderId="28" xfId="0" applyNumberFormat="1" applyFont="1" applyFill="1" applyBorder="1" applyAlignment="1" quotePrefix="1">
      <alignment horizontal="right" wrapText="1"/>
    </xf>
    <xf numFmtId="0" fontId="22" fillId="35" borderId="28" xfId="0" applyFont="1" applyFill="1" applyBorder="1" applyAlignment="1">
      <alignment wrapText="1"/>
    </xf>
    <xf numFmtId="10" fontId="21" fillId="35" borderId="28" xfId="57" applyNumberFormat="1" applyFont="1" applyFill="1" applyBorder="1" applyAlignment="1">
      <alignment horizontal="center" wrapText="1"/>
    </xf>
    <xf numFmtId="14" fontId="0" fillId="35" borderId="28" xfId="0" applyNumberFormat="1" applyFill="1" applyBorder="1" applyAlignment="1">
      <alignment/>
    </xf>
    <xf numFmtId="9" fontId="14" fillId="35" borderId="28" xfId="57" applyFont="1" applyFill="1" applyBorder="1" applyAlignment="1">
      <alignment horizontal="center" wrapText="1"/>
    </xf>
    <xf numFmtId="9" fontId="0" fillId="35" borderId="28" xfId="57" applyFont="1" applyFill="1" applyBorder="1" applyAlignment="1">
      <alignment/>
    </xf>
    <xf numFmtId="0" fontId="23" fillId="0" borderId="0" xfId="0" applyFont="1" applyAlignment="1">
      <alignment horizontal="justify"/>
    </xf>
    <xf numFmtId="0" fontId="89" fillId="36" borderId="0" xfId="0" applyFont="1" applyFill="1" applyBorder="1" applyAlignment="1">
      <alignment horizontal="center" vertical="center" wrapText="1"/>
    </xf>
    <xf numFmtId="9" fontId="0" fillId="35" borderId="28" xfId="57" applyFont="1" applyFill="1" applyBorder="1" applyAlignment="1">
      <alignment/>
    </xf>
    <xf numFmtId="9" fontId="0" fillId="35" borderId="28" xfId="57" applyFont="1" applyFill="1" applyBorder="1" applyAlignment="1">
      <alignment horizontal="center" vertical="center"/>
    </xf>
    <xf numFmtId="0" fontId="0" fillId="0" borderId="0" xfId="0" applyFont="1" applyAlignment="1">
      <alignment/>
    </xf>
    <xf numFmtId="0" fontId="0" fillId="0" borderId="0" xfId="0" applyAlignment="1">
      <alignment horizontal="center"/>
    </xf>
    <xf numFmtId="9" fontId="0" fillId="36" borderId="0" xfId="57" applyFont="1" applyFill="1" applyBorder="1" applyAlignment="1">
      <alignment/>
    </xf>
    <xf numFmtId="3" fontId="0" fillId="36" borderId="0" xfId="0" applyNumberFormat="1" applyFill="1" applyBorder="1" applyAlignment="1">
      <alignment horizontal="center"/>
    </xf>
    <xf numFmtId="9" fontId="0" fillId="35" borderId="27" xfId="57" applyFont="1" applyFill="1" applyBorder="1" applyAlignment="1">
      <alignment/>
    </xf>
    <xf numFmtId="9" fontId="14" fillId="35" borderId="27" xfId="57" applyFont="1" applyFill="1" applyBorder="1" applyAlignment="1">
      <alignment horizontal="center" wrapText="1"/>
    </xf>
    <xf numFmtId="0" fontId="8" fillId="37" borderId="19" xfId="0" applyFont="1" applyFill="1" applyBorder="1" applyAlignment="1">
      <alignment horizontal="center" vertical="center"/>
    </xf>
    <xf numFmtId="0" fontId="0" fillId="0" borderId="0" xfId="0" applyBorder="1" applyAlignment="1">
      <alignment vertical="center"/>
    </xf>
    <xf numFmtId="0" fontId="11" fillId="37" borderId="18" xfId="0" applyFont="1" applyFill="1" applyBorder="1" applyAlignment="1">
      <alignment horizontal="center" vertical="center"/>
    </xf>
    <xf numFmtId="0" fontId="18" fillId="36" borderId="0" xfId="0" applyFont="1" applyFill="1" applyBorder="1" applyAlignment="1">
      <alignment/>
    </xf>
    <xf numFmtId="0" fontId="11" fillId="37" borderId="18" xfId="0" applyFont="1" applyFill="1" applyBorder="1" applyAlignment="1">
      <alignment horizontal="center"/>
    </xf>
    <xf numFmtId="0" fontId="18" fillId="36" borderId="0" xfId="0" applyFont="1" applyFill="1" applyBorder="1" applyAlignment="1">
      <alignment horizontal="left" vertical="center" wrapText="1"/>
    </xf>
    <xf numFmtId="0" fontId="11" fillId="37" borderId="19" xfId="0" applyFont="1" applyFill="1" applyBorder="1" applyAlignment="1">
      <alignment horizontal="center"/>
    </xf>
    <xf numFmtId="0" fontId="16" fillId="0" borderId="0" xfId="0" applyFont="1" applyAlignment="1">
      <alignment/>
    </xf>
    <xf numFmtId="0" fontId="90" fillId="0" borderId="0" xfId="0" applyFont="1" applyAlignment="1">
      <alignment vertical="center"/>
    </xf>
    <xf numFmtId="0" fontId="90" fillId="0" borderId="0" xfId="0" applyFont="1" applyAlignment="1">
      <alignment horizontal="right" vertical="center" wrapText="1"/>
    </xf>
    <xf numFmtId="0" fontId="28" fillId="0" borderId="0" xfId="0" applyFont="1" applyAlignment="1">
      <alignment/>
    </xf>
    <xf numFmtId="0" fontId="18" fillId="0" borderId="0" xfId="0" applyFont="1" applyAlignment="1">
      <alignment/>
    </xf>
    <xf numFmtId="3" fontId="16" fillId="36" borderId="28" xfId="0" applyNumberFormat="1" applyFont="1" applyFill="1" applyBorder="1" applyAlignment="1">
      <alignment/>
    </xf>
    <xf numFmtId="3" fontId="16" fillId="36" borderId="0" xfId="0" applyNumberFormat="1" applyFont="1" applyFill="1" applyBorder="1" applyAlignment="1">
      <alignment/>
    </xf>
    <xf numFmtId="0" fontId="16" fillId="36" borderId="0" xfId="0" applyFont="1" applyFill="1" applyBorder="1" applyAlignment="1">
      <alignment/>
    </xf>
    <xf numFmtId="4" fontId="16" fillId="36" borderId="0" xfId="0" applyNumberFormat="1" applyFont="1" applyFill="1" applyBorder="1" applyAlignment="1">
      <alignment/>
    </xf>
    <xf numFmtId="0" fontId="16" fillId="0" borderId="0" xfId="0" applyFont="1" applyBorder="1" applyAlignment="1">
      <alignment/>
    </xf>
    <xf numFmtId="0" fontId="16" fillId="0" borderId="10" xfId="0" applyFont="1" applyBorder="1" applyAlignment="1">
      <alignment/>
    </xf>
    <xf numFmtId="0" fontId="28" fillId="0" borderId="10" xfId="0" applyFont="1" applyBorder="1" applyAlignment="1">
      <alignment/>
    </xf>
    <xf numFmtId="0" fontId="8" fillId="0" borderId="0" xfId="0" applyFont="1" applyBorder="1" applyAlignment="1">
      <alignment horizontal="left" vertical="top" wrapText="1"/>
    </xf>
    <xf numFmtId="0" fontId="16" fillId="36" borderId="10" xfId="0" applyFont="1" applyFill="1" applyBorder="1" applyAlignment="1">
      <alignment/>
    </xf>
    <xf numFmtId="0" fontId="16" fillId="0" borderId="35" xfId="0" applyFont="1" applyBorder="1" applyAlignment="1">
      <alignment/>
    </xf>
    <xf numFmtId="0" fontId="90" fillId="0" borderId="0" xfId="0" applyFont="1" applyAlignment="1">
      <alignment horizontal="left" vertical="center"/>
    </xf>
    <xf numFmtId="0" fontId="8" fillId="0" borderId="0" xfId="0" applyFont="1" applyBorder="1" applyAlignment="1">
      <alignment/>
    </xf>
    <xf numFmtId="0" fontId="8" fillId="36" borderId="0" xfId="0" applyFont="1" applyFill="1" applyBorder="1" applyAlignment="1">
      <alignment horizontal="center" vertical="center"/>
    </xf>
    <xf numFmtId="0" fontId="4" fillId="35" borderId="27" xfId="0" applyFont="1" applyFill="1" applyBorder="1" applyAlignment="1">
      <alignment/>
    </xf>
    <xf numFmtId="0" fontId="0" fillId="36" borderId="27" xfId="0" applyFill="1" applyBorder="1" applyAlignment="1">
      <alignment/>
    </xf>
    <xf numFmtId="0" fontId="0" fillId="35" borderId="27" xfId="0" applyFill="1" applyBorder="1" applyAlignment="1">
      <alignment horizontal="center" vertical="center"/>
    </xf>
    <xf numFmtId="0" fontId="15" fillId="37" borderId="36" xfId="0" applyFont="1" applyFill="1" applyBorder="1" applyAlignment="1">
      <alignment horizontal="left" vertical="center"/>
    </xf>
    <xf numFmtId="3" fontId="0" fillId="36" borderId="27" xfId="0" applyNumberFormat="1" applyFill="1" applyBorder="1" applyAlignment="1">
      <alignment/>
    </xf>
    <xf numFmtId="0" fontId="4" fillId="37" borderId="37"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16" fillId="35" borderId="19" xfId="0" applyFont="1" applyFill="1" applyBorder="1" applyAlignment="1">
      <alignment/>
    </xf>
    <xf numFmtId="0" fontId="16" fillId="35" borderId="33" xfId="0" applyFont="1" applyFill="1" applyBorder="1" applyAlignment="1">
      <alignment/>
    </xf>
    <xf numFmtId="0" fontId="16" fillId="37" borderId="28" xfId="0" applyFont="1" applyFill="1" applyBorder="1" applyAlignment="1">
      <alignment/>
    </xf>
    <xf numFmtId="4" fontId="0" fillId="36" borderId="23" xfId="0" applyNumberFormat="1" applyFill="1" applyBorder="1" applyAlignment="1">
      <alignment horizontal="center" vertical="center"/>
    </xf>
    <xf numFmtId="0" fontId="91" fillId="0" borderId="0" xfId="0" applyFont="1" applyBorder="1" applyAlignment="1">
      <alignment horizontal="center" wrapText="1"/>
    </xf>
    <xf numFmtId="0" fontId="25" fillId="4" borderId="0" xfId="0" applyFont="1" applyFill="1" applyBorder="1" applyAlignment="1">
      <alignment horizontal="center" vertical="center" wrapText="1"/>
    </xf>
    <xf numFmtId="0" fontId="25" fillId="4" borderId="0" xfId="0" applyFont="1" applyFill="1" applyBorder="1" applyAlignment="1">
      <alignment horizontal="right" vertical="center"/>
    </xf>
    <xf numFmtId="0" fontId="89" fillId="0" borderId="0" xfId="0" applyFont="1" applyBorder="1" applyAlignment="1">
      <alignment wrapText="1"/>
    </xf>
    <xf numFmtId="0" fontId="92" fillId="36" borderId="0" xfId="0" applyFont="1" applyFill="1" applyBorder="1" applyAlignment="1">
      <alignment vertical="justify" wrapText="1"/>
    </xf>
    <xf numFmtId="1" fontId="0" fillId="0" borderId="0" xfId="0" applyNumberFormat="1" applyAlignment="1">
      <alignment/>
    </xf>
    <xf numFmtId="2" fontId="0" fillId="0" borderId="0" xfId="0" applyNumberFormat="1" applyAlignment="1">
      <alignment/>
    </xf>
    <xf numFmtId="0" fontId="0" fillId="38" borderId="0" xfId="0" applyFont="1" applyFill="1" applyAlignment="1">
      <alignment/>
    </xf>
    <xf numFmtId="0" fontId="18" fillId="0" borderId="0" xfId="0" applyFont="1" applyAlignment="1">
      <alignment horizontal="right" vertical="center"/>
    </xf>
    <xf numFmtId="0" fontId="0" fillId="37" borderId="26" xfId="0" applyFill="1" applyBorder="1" applyAlignment="1">
      <alignment horizontal="center" vertical="center" wrapText="1"/>
    </xf>
    <xf numFmtId="0" fontId="0" fillId="37" borderId="39" xfId="0" applyFill="1" applyBorder="1" applyAlignment="1">
      <alignment horizontal="center" vertical="center" wrapText="1"/>
    </xf>
    <xf numFmtId="0" fontId="4" fillId="37" borderId="26"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8" fillId="36" borderId="0" xfId="0" applyFont="1" applyFill="1" applyBorder="1" applyAlignment="1">
      <alignment horizontal="center" wrapText="1"/>
    </xf>
    <xf numFmtId="0" fontId="11" fillId="0" borderId="0" xfId="0" applyFont="1" applyAlignment="1">
      <alignment wrapText="1"/>
    </xf>
    <xf numFmtId="0" fontId="17" fillId="0" borderId="0" xfId="0" applyFont="1" applyAlignment="1">
      <alignment wrapText="1"/>
    </xf>
    <xf numFmtId="0" fontId="4" fillId="37" borderId="28" xfId="0" applyFont="1" applyFill="1" applyBorder="1" applyAlignment="1">
      <alignment horizontal="center" wrapText="1"/>
    </xf>
    <xf numFmtId="0" fontId="4" fillId="37" borderId="28" xfId="0" applyFont="1" applyFill="1" applyBorder="1" applyAlignment="1">
      <alignment vertical="center" wrapText="1"/>
    </xf>
    <xf numFmtId="0" fontId="4" fillId="37" borderId="28" xfId="0" applyFont="1" applyFill="1" applyBorder="1" applyAlignment="1">
      <alignment vertical="center"/>
    </xf>
    <xf numFmtId="0" fontId="4" fillId="37" borderId="28" xfId="0" applyFont="1" applyFill="1" applyBorder="1" applyAlignment="1">
      <alignment horizontal="center" vertical="center" wrapText="1"/>
    </xf>
    <xf numFmtId="0" fontId="4" fillId="37" borderId="28" xfId="0" applyFont="1" applyFill="1" applyBorder="1" applyAlignment="1">
      <alignment horizontal="center" vertical="center"/>
    </xf>
    <xf numFmtId="0" fontId="16" fillId="36" borderId="0" xfId="0" applyFont="1" applyFill="1" applyBorder="1" applyAlignment="1">
      <alignment vertical="top" wrapText="1"/>
    </xf>
    <xf numFmtId="0" fontId="8" fillId="37" borderId="18" xfId="0" applyFont="1" applyFill="1" applyBorder="1" applyAlignment="1">
      <alignment horizontal="center"/>
    </xf>
    <xf numFmtId="0" fontId="16" fillId="0" borderId="0" xfId="0" applyFont="1" applyAlignment="1">
      <alignment horizontal="center"/>
    </xf>
    <xf numFmtId="0" fontId="4" fillId="37" borderId="39" xfId="0" applyFont="1" applyFill="1" applyBorder="1" applyAlignment="1">
      <alignment/>
    </xf>
    <xf numFmtId="0" fontId="93" fillId="36" borderId="0" xfId="0" applyFont="1" applyFill="1" applyBorder="1" applyAlignment="1">
      <alignment/>
    </xf>
    <xf numFmtId="0" fontId="16" fillId="36" borderId="0" xfId="0" applyFont="1" applyFill="1" applyBorder="1" applyAlignment="1">
      <alignment wrapText="1"/>
    </xf>
    <xf numFmtId="0" fontId="0" fillId="36" borderId="41" xfId="0" applyFill="1" applyBorder="1" applyAlignment="1">
      <alignment/>
    </xf>
    <xf numFmtId="0" fontId="16" fillId="36" borderId="0" xfId="0" applyFont="1" applyFill="1" applyBorder="1" applyAlignment="1">
      <alignment horizontal="left" vertical="top" wrapText="1"/>
    </xf>
    <xf numFmtId="0" fontId="88" fillId="36" borderId="41" xfId="0" applyFont="1" applyFill="1" applyBorder="1" applyAlignment="1">
      <alignment/>
    </xf>
    <xf numFmtId="0" fontId="0" fillId="0" borderId="41" xfId="0" applyBorder="1" applyAlignment="1">
      <alignment/>
    </xf>
    <xf numFmtId="0" fontId="0" fillId="0" borderId="41" xfId="0" applyBorder="1" applyAlignment="1">
      <alignment vertical="center"/>
    </xf>
    <xf numFmtId="3" fontId="0" fillId="0" borderId="28" xfId="0" applyNumberFormat="1" applyBorder="1" applyAlignment="1">
      <alignment/>
    </xf>
    <xf numFmtId="0" fontId="4" fillId="36" borderId="28" xfId="0" applyFont="1" applyFill="1" applyBorder="1" applyAlignment="1">
      <alignment horizontal="left" wrapText="1"/>
    </xf>
    <xf numFmtId="0" fontId="93" fillId="0" borderId="0" xfId="0" applyFont="1" applyAlignment="1">
      <alignment/>
    </xf>
    <xf numFmtId="0" fontId="16" fillId="36" borderId="0" xfId="0" applyFont="1" applyFill="1" applyBorder="1" applyAlignment="1">
      <alignment horizontal="left" vertical="center"/>
    </xf>
    <xf numFmtId="0" fontId="8" fillId="36" borderId="0" xfId="0" applyFont="1" applyFill="1" applyBorder="1" applyAlignment="1">
      <alignment vertical="center"/>
    </xf>
    <xf numFmtId="1" fontId="8" fillId="0" borderId="20" xfId="57" applyNumberFormat="1" applyFont="1" applyBorder="1" applyAlignment="1">
      <alignment horizontal="left" vertical="center"/>
    </xf>
    <xf numFmtId="0" fontId="16" fillId="0" borderId="14" xfId="0" applyFont="1" applyBorder="1" applyAlignment="1">
      <alignment/>
    </xf>
    <xf numFmtId="0" fontId="16" fillId="36" borderId="15" xfId="0" applyFont="1" applyFill="1" applyBorder="1" applyAlignment="1">
      <alignment/>
    </xf>
    <xf numFmtId="0" fontId="16" fillId="0" borderId="16" xfId="0" applyFont="1" applyBorder="1" applyAlignment="1">
      <alignment/>
    </xf>
    <xf numFmtId="0" fontId="34" fillId="36" borderId="28" xfId="0" applyFont="1" applyFill="1" applyBorder="1" applyAlignment="1">
      <alignment horizontal="right"/>
    </xf>
    <xf numFmtId="0" fontId="16" fillId="36" borderId="0" xfId="0" applyFont="1" applyFill="1" applyBorder="1" applyAlignment="1">
      <alignment horizontal="center"/>
    </xf>
    <xf numFmtId="0" fontId="16" fillId="36" borderId="17" xfId="0" applyFont="1" applyFill="1" applyBorder="1" applyAlignment="1">
      <alignment/>
    </xf>
    <xf numFmtId="0" fontId="8" fillId="36" borderId="0" xfId="0" applyFont="1" applyFill="1" applyBorder="1" applyAlignment="1">
      <alignment horizontal="center"/>
    </xf>
    <xf numFmtId="0" fontId="94" fillId="0" borderId="14" xfId="0" applyFont="1" applyBorder="1" applyAlignment="1">
      <alignment vertical="center"/>
    </xf>
    <xf numFmtId="0" fontId="8" fillId="0" borderId="14" xfId="0" applyFont="1" applyBorder="1" applyAlignment="1">
      <alignment horizontal="left" vertical="center"/>
    </xf>
    <xf numFmtId="0" fontId="16" fillId="0" borderId="28" xfId="0" applyFont="1" applyBorder="1" applyAlignment="1">
      <alignment/>
    </xf>
    <xf numFmtId="4" fontId="18" fillId="37" borderId="42" xfId="0" applyNumberFormat="1" applyFont="1" applyFill="1" applyBorder="1" applyAlignment="1">
      <alignment/>
    </xf>
    <xf numFmtId="0" fontId="8" fillId="0" borderId="10" xfId="0" applyFont="1" applyBorder="1" applyAlignment="1">
      <alignment horizontal="left" vertical="center"/>
    </xf>
    <xf numFmtId="0" fontId="18" fillId="37" borderId="43" xfId="0" applyFont="1" applyFill="1" applyBorder="1" applyAlignment="1">
      <alignment/>
    </xf>
    <xf numFmtId="0" fontId="94" fillId="0" borderId="15" xfId="0" applyFont="1" applyBorder="1" applyAlignment="1">
      <alignment horizontal="center" vertical="center"/>
    </xf>
    <xf numFmtId="0" fontId="8" fillId="36" borderId="0" xfId="0" applyFont="1" applyFill="1" applyBorder="1" applyAlignment="1">
      <alignment vertical="center" wrapText="1"/>
    </xf>
    <xf numFmtId="0" fontId="8" fillId="0" borderId="10" xfId="0" applyFont="1" applyBorder="1" applyAlignment="1">
      <alignment horizontal="center" vertical="center"/>
    </xf>
    <xf numFmtId="0" fontId="18" fillId="36" borderId="0" xfId="0" applyFont="1" applyFill="1" applyBorder="1" applyAlignment="1">
      <alignment horizontal="center" vertical="center"/>
    </xf>
    <xf numFmtId="3" fontId="11" fillId="36" borderId="18" xfId="0" applyNumberFormat="1" applyFont="1" applyFill="1" applyBorder="1" applyAlignment="1">
      <alignment vertical="center"/>
    </xf>
    <xf numFmtId="3" fontId="11" fillId="36" borderId="18" xfId="0" applyNumberFormat="1" applyFont="1" applyFill="1" applyBorder="1" applyAlignment="1">
      <alignment/>
    </xf>
    <xf numFmtId="0" fontId="11" fillId="0" borderId="0" xfId="0" applyFont="1" applyAlignment="1">
      <alignment horizontal="left" wrapText="1"/>
    </xf>
    <xf numFmtId="0" fontId="18" fillId="36" borderId="0" xfId="0" applyFont="1" applyFill="1" applyBorder="1" applyAlignment="1">
      <alignment horizontal="left" vertical="center" wrapText="1"/>
    </xf>
    <xf numFmtId="0" fontId="89" fillId="36" borderId="0" xfId="0" applyFont="1" applyFill="1" applyBorder="1" applyAlignment="1">
      <alignment horizontal="center" vertical="center" wrapText="1"/>
    </xf>
    <xf numFmtId="0" fontId="89" fillId="36" borderId="10" xfId="0" applyFont="1" applyFill="1" applyBorder="1" applyAlignment="1">
      <alignment horizontal="center" vertical="center" wrapText="1"/>
    </xf>
    <xf numFmtId="3" fontId="4" fillId="36" borderId="44" xfId="0" applyNumberFormat="1" applyFont="1" applyFill="1" applyBorder="1" applyAlignment="1">
      <alignment/>
    </xf>
    <xf numFmtId="3" fontId="4" fillId="36" borderId="45" xfId="0" applyNumberFormat="1" applyFont="1" applyFill="1" applyBorder="1" applyAlignment="1">
      <alignment/>
    </xf>
    <xf numFmtId="3" fontId="4" fillId="36" borderId="28" xfId="0" applyNumberFormat="1" applyFont="1" applyFill="1" applyBorder="1" applyAlignment="1">
      <alignment/>
    </xf>
    <xf numFmtId="3" fontId="4" fillId="36" borderId="0" xfId="0" applyNumberFormat="1" applyFont="1" applyFill="1" applyBorder="1" applyAlignment="1">
      <alignment/>
    </xf>
    <xf numFmtId="0" fontId="4" fillId="36" borderId="0" xfId="0" applyFont="1" applyFill="1" applyBorder="1" applyAlignment="1">
      <alignment vertical="center" wrapText="1"/>
    </xf>
    <xf numFmtId="0" fontId="89" fillId="36" borderId="0" xfId="0" applyFont="1" applyFill="1" applyBorder="1" applyAlignment="1">
      <alignment vertical="center" wrapText="1"/>
    </xf>
    <xf numFmtId="0" fontId="18" fillId="36" borderId="46" xfId="0" applyFont="1" applyFill="1" applyBorder="1" applyAlignment="1">
      <alignment vertical="center" wrapText="1"/>
    </xf>
    <xf numFmtId="0" fontId="18" fillId="36" borderId="0" xfId="0" applyFont="1" applyFill="1" applyBorder="1" applyAlignment="1">
      <alignment vertical="center" wrapText="1"/>
    </xf>
    <xf numFmtId="0" fontId="18" fillId="6" borderId="0" xfId="0" applyFont="1" applyFill="1" applyBorder="1" applyAlignment="1">
      <alignment/>
    </xf>
    <xf numFmtId="0" fontId="0" fillId="6" borderId="0" xfId="0" applyFill="1" applyAlignment="1">
      <alignment/>
    </xf>
    <xf numFmtId="0" fontId="0" fillId="6" borderId="0" xfId="0" applyFill="1" applyBorder="1" applyAlignment="1">
      <alignment/>
    </xf>
    <xf numFmtId="0" fontId="18" fillId="6" borderId="0" xfId="0" applyFont="1" applyFill="1" applyBorder="1" applyAlignment="1">
      <alignment vertical="center" wrapText="1"/>
    </xf>
    <xf numFmtId="3" fontId="0" fillId="0" borderId="27" xfId="0" applyNumberFormat="1" applyBorder="1" applyAlignment="1">
      <alignment/>
    </xf>
    <xf numFmtId="3" fontId="19" fillId="36" borderId="28" xfId="0" applyNumberFormat="1" applyFont="1" applyFill="1" applyBorder="1" applyAlignment="1">
      <alignment/>
    </xf>
    <xf numFmtId="4" fontId="19" fillId="36" borderId="28" xfId="0" applyNumberFormat="1" applyFont="1" applyFill="1" applyBorder="1" applyAlignment="1">
      <alignment/>
    </xf>
    <xf numFmtId="4" fontId="19" fillId="36" borderId="0" xfId="0" applyNumberFormat="1" applyFont="1" applyFill="1" applyBorder="1" applyAlignment="1">
      <alignment/>
    </xf>
    <xf numFmtId="0" fontId="28" fillId="35" borderId="27" xfId="0" applyFont="1" applyFill="1" applyBorder="1" applyAlignment="1">
      <alignment vertical="center"/>
    </xf>
    <xf numFmtId="0" fontId="28" fillId="36" borderId="0" xfId="0" applyFont="1" applyFill="1" applyBorder="1" applyAlignment="1">
      <alignment/>
    </xf>
    <xf numFmtId="0" fontId="18" fillId="36" borderId="41" xfId="0" applyFont="1" applyFill="1" applyBorder="1" applyAlignment="1">
      <alignment/>
    </xf>
    <xf numFmtId="0" fontId="28" fillId="39" borderId="47" xfId="0" applyFont="1" applyFill="1" applyBorder="1" applyAlignment="1">
      <alignment horizontal="center" vertical="center"/>
    </xf>
    <xf numFmtId="0" fontId="37" fillId="40" borderId="41" xfId="0" applyFont="1" applyFill="1" applyBorder="1" applyAlignment="1">
      <alignment horizontal="center" vertical="center" wrapText="1"/>
    </xf>
    <xf numFmtId="0" fontId="28" fillId="40" borderId="47" xfId="0" applyFont="1" applyFill="1" applyBorder="1" applyAlignment="1">
      <alignment horizontal="center" vertical="center"/>
    </xf>
    <xf numFmtId="0" fontId="18" fillId="40" borderId="41" xfId="0" applyFont="1" applyFill="1" applyBorder="1" applyAlignment="1">
      <alignment horizontal="center" vertical="center"/>
    </xf>
    <xf numFmtId="0" fontId="28" fillId="0" borderId="41" xfId="0" applyFont="1" applyBorder="1" applyAlignment="1">
      <alignment/>
    </xf>
    <xf numFmtId="0" fontId="16" fillId="0" borderId="48" xfId="0" applyFont="1" applyBorder="1" applyAlignment="1">
      <alignment/>
    </xf>
    <xf numFmtId="0" fontId="16" fillId="36" borderId="48" xfId="0" applyFont="1" applyFill="1" applyBorder="1" applyAlignment="1">
      <alignment/>
    </xf>
    <xf numFmtId="0" fontId="16" fillId="35" borderId="28" xfId="0" applyFont="1" applyFill="1" applyBorder="1" applyAlignment="1">
      <alignment/>
    </xf>
    <xf numFmtId="0" fontId="19" fillId="0" borderId="0" xfId="0" applyFont="1" applyBorder="1" applyAlignment="1">
      <alignment/>
    </xf>
    <xf numFmtId="3" fontId="33" fillId="36" borderId="45" xfId="0" applyNumberFormat="1" applyFont="1" applyFill="1" applyBorder="1" applyAlignment="1">
      <alignment horizontal="center" vertical="center" wrapText="1"/>
    </xf>
    <xf numFmtId="0" fontId="8" fillId="37" borderId="39" xfId="0" applyFont="1" applyFill="1" applyBorder="1" applyAlignment="1">
      <alignment horizontal="center" vertical="center"/>
    </xf>
    <xf numFmtId="3" fontId="16" fillId="36" borderId="39" xfId="0" applyNumberFormat="1" applyFont="1" applyFill="1" applyBorder="1" applyAlignment="1">
      <alignment vertical="center"/>
    </xf>
    <xf numFmtId="0" fontId="18" fillId="0" borderId="10" xfId="0" applyFont="1" applyBorder="1" applyAlignment="1">
      <alignment/>
    </xf>
    <xf numFmtId="0" fontId="8" fillId="37" borderId="16" xfId="0" applyFont="1" applyFill="1" applyBorder="1" applyAlignment="1">
      <alignment horizontal="center"/>
    </xf>
    <xf numFmtId="0" fontId="0" fillId="35" borderId="39" xfId="0" applyFill="1" applyBorder="1" applyAlignment="1">
      <alignment/>
    </xf>
    <xf numFmtId="3" fontId="19" fillId="36" borderId="18" xfId="0" applyNumberFormat="1" applyFont="1" applyFill="1" applyBorder="1" applyAlignment="1">
      <alignment/>
    </xf>
    <xf numFmtId="3" fontId="16" fillId="36" borderId="18" xfId="0" applyNumberFormat="1" applyFont="1" applyFill="1" applyBorder="1" applyAlignment="1">
      <alignment/>
    </xf>
    <xf numFmtId="0" fontId="8" fillId="37" borderId="49" xfId="0" applyFont="1" applyFill="1" applyBorder="1" applyAlignment="1">
      <alignment horizontal="center" vertical="center"/>
    </xf>
    <xf numFmtId="3" fontId="8" fillId="36" borderId="49" xfId="0" applyNumberFormat="1" applyFont="1" applyFill="1" applyBorder="1" applyAlignment="1">
      <alignment horizontal="center" vertical="center"/>
    </xf>
    <xf numFmtId="3" fontId="0" fillId="36" borderId="39" xfId="0" applyNumberFormat="1" applyFill="1" applyBorder="1" applyAlignment="1">
      <alignment/>
    </xf>
    <xf numFmtId="0" fontId="14" fillId="35" borderId="27" xfId="54" applyFont="1" applyFill="1" applyBorder="1" applyAlignment="1">
      <alignment horizontal="left" wrapText="1"/>
      <protection/>
    </xf>
    <xf numFmtId="0" fontId="22" fillId="35" borderId="27" xfId="0" applyNumberFormat="1" applyFont="1" applyFill="1" applyBorder="1" applyAlignment="1" quotePrefix="1">
      <alignment horizontal="right" wrapText="1"/>
    </xf>
    <xf numFmtId="14" fontId="0" fillId="35" borderId="27" xfId="0" applyNumberFormat="1" applyFill="1" applyBorder="1" applyAlignment="1">
      <alignment/>
    </xf>
    <xf numFmtId="10" fontId="21" fillId="35" borderId="27" xfId="57" applyNumberFormat="1" applyFont="1" applyFill="1" applyBorder="1" applyAlignment="1">
      <alignment horizontal="center" wrapText="1"/>
    </xf>
    <xf numFmtId="0" fontId="0" fillId="36" borderId="39" xfId="0" applyFill="1" applyBorder="1" applyAlignment="1">
      <alignment/>
    </xf>
    <xf numFmtId="0" fontId="18" fillId="0" borderId="0" xfId="0" applyFont="1" applyBorder="1" applyAlignment="1">
      <alignment/>
    </xf>
    <xf numFmtId="0" fontId="16" fillId="36" borderId="32" xfId="0" applyFont="1" applyFill="1" applyBorder="1" applyAlignment="1">
      <alignment/>
    </xf>
    <xf numFmtId="0" fontId="28" fillId="36" borderId="10" xfId="0" applyFont="1" applyFill="1" applyBorder="1" applyAlignment="1">
      <alignment/>
    </xf>
    <xf numFmtId="0" fontId="16" fillId="35" borderId="44" xfId="0" applyFont="1" applyFill="1" applyBorder="1" applyAlignment="1">
      <alignment vertical="center"/>
    </xf>
    <xf numFmtId="0" fontId="16" fillId="35" borderId="50" xfId="0" applyFont="1" applyFill="1" applyBorder="1" applyAlignment="1">
      <alignment vertical="center"/>
    </xf>
    <xf numFmtId="0" fontId="16" fillId="35" borderId="45" xfId="0" applyFont="1" applyFill="1" applyBorder="1" applyAlignment="1">
      <alignment/>
    </xf>
    <xf numFmtId="0" fontId="16" fillId="0" borderId="25" xfId="0" applyFont="1" applyBorder="1" applyAlignment="1">
      <alignment vertical="center"/>
    </xf>
    <xf numFmtId="0" fontId="16" fillId="0" borderId="23" xfId="0" applyFont="1" applyBorder="1" applyAlignment="1">
      <alignment vertical="center"/>
    </xf>
    <xf numFmtId="0" fontId="28" fillId="0" borderId="0" xfId="0" applyFont="1" applyBorder="1" applyAlignment="1">
      <alignment/>
    </xf>
    <xf numFmtId="0" fontId="16" fillId="0" borderId="12" xfId="0" applyFont="1" applyBorder="1" applyAlignment="1">
      <alignment/>
    </xf>
    <xf numFmtId="0" fontId="28" fillId="36" borderId="12" xfId="0" applyFont="1" applyFill="1" applyBorder="1" applyAlignment="1">
      <alignment/>
    </xf>
    <xf numFmtId="0" fontId="16" fillId="36" borderId="12" xfId="0" applyFont="1" applyFill="1" applyBorder="1" applyAlignment="1">
      <alignment/>
    </xf>
    <xf numFmtId="9" fontId="8" fillId="36" borderId="12" xfId="57" applyFont="1" applyFill="1" applyBorder="1" applyAlignment="1">
      <alignment vertical="center"/>
    </xf>
    <xf numFmtId="0" fontId="34" fillId="36" borderId="28" xfId="0" applyFont="1" applyFill="1" applyBorder="1" applyAlignment="1">
      <alignment horizontal="center" vertical="center"/>
    </xf>
    <xf numFmtId="0" fontId="8" fillId="5" borderId="28" xfId="0" applyFont="1" applyFill="1" applyBorder="1" applyAlignment="1">
      <alignment/>
    </xf>
    <xf numFmtId="1" fontId="8" fillId="0" borderId="28" xfId="57" applyNumberFormat="1" applyFont="1" applyBorder="1" applyAlignment="1">
      <alignment horizontal="center" vertical="center"/>
    </xf>
    <xf numFmtId="0" fontId="4" fillId="37" borderId="51" xfId="0" applyFont="1" applyFill="1" applyBorder="1" applyAlignment="1">
      <alignment vertical="center" wrapText="1"/>
    </xf>
    <xf numFmtId="0" fontId="4" fillId="37" borderId="21" xfId="0" applyFont="1" applyFill="1" applyBorder="1" applyAlignment="1">
      <alignment horizontal="center" vertical="center"/>
    </xf>
    <xf numFmtId="0" fontId="4" fillId="37" borderId="20" xfId="0" applyFont="1" applyFill="1" applyBorder="1" applyAlignment="1">
      <alignment horizontal="center" vertical="center" wrapText="1"/>
    </xf>
    <xf numFmtId="0" fontId="4" fillId="37" borderId="25" xfId="0" applyFont="1" applyFill="1" applyBorder="1" applyAlignment="1">
      <alignment horizontal="center" wrapText="1"/>
    </xf>
    <xf numFmtId="0" fontId="4" fillId="37" borderId="24" xfId="0" applyFont="1" applyFill="1" applyBorder="1" applyAlignment="1">
      <alignment horizontal="center" wrapText="1"/>
    </xf>
    <xf numFmtId="0" fontId="4" fillId="37" borderId="27" xfId="0" applyFont="1" applyFill="1" applyBorder="1" applyAlignment="1">
      <alignment vertical="center" wrapText="1"/>
    </xf>
    <xf numFmtId="0" fontId="4" fillId="37" borderId="24" xfId="0" applyFont="1" applyFill="1" applyBorder="1" applyAlignment="1">
      <alignment horizontal="center" vertical="center"/>
    </xf>
    <xf numFmtId="0" fontId="4" fillId="37" borderId="23" xfId="0" applyFont="1" applyFill="1" applyBorder="1" applyAlignment="1">
      <alignment horizontal="center" vertical="center" wrapText="1"/>
    </xf>
    <xf numFmtId="0" fontId="0" fillId="35" borderId="28" xfId="0" applyFill="1" applyBorder="1" applyAlignment="1">
      <alignment horizontal="center"/>
    </xf>
    <xf numFmtId="0" fontId="0" fillId="35" borderId="27" xfId="0" applyFill="1" applyBorder="1" applyAlignment="1">
      <alignment horizontal="center"/>
    </xf>
    <xf numFmtId="0" fontId="4" fillId="37" borderId="51"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15" fillId="37" borderId="28" xfId="0" applyFont="1" applyFill="1" applyBorder="1" applyAlignment="1">
      <alignment horizontal="center" wrapText="1"/>
    </xf>
    <xf numFmtId="3" fontId="0" fillId="36" borderId="28" xfId="0" applyNumberFormat="1" applyFill="1" applyBorder="1" applyAlignment="1">
      <alignment/>
    </xf>
    <xf numFmtId="0" fontId="18" fillId="0" borderId="52" xfId="0" applyFont="1" applyBorder="1" applyAlignment="1">
      <alignment/>
    </xf>
    <xf numFmtId="0" fontId="28" fillId="0" borderId="12" xfId="0" applyFont="1" applyBorder="1" applyAlignment="1">
      <alignment/>
    </xf>
    <xf numFmtId="0" fontId="28" fillId="35" borderId="32" xfId="0" applyFont="1" applyFill="1" applyBorder="1" applyAlignment="1">
      <alignment/>
    </xf>
    <xf numFmtId="0" fontId="28" fillId="35" borderId="30" xfId="0" applyFont="1" applyFill="1" applyBorder="1" applyAlignment="1">
      <alignment/>
    </xf>
    <xf numFmtId="0" fontId="28" fillId="35" borderId="53" xfId="0" applyFont="1" applyFill="1" applyBorder="1" applyAlignment="1">
      <alignment/>
    </xf>
    <xf numFmtId="0" fontId="28" fillId="35" borderId="48" xfId="0" applyFont="1" applyFill="1" applyBorder="1" applyAlignment="1">
      <alignment/>
    </xf>
    <xf numFmtId="9" fontId="18" fillId="35" borderId="54" xfId="57" applyFont="1" applyFill="1" applyBorder="1" applyAlignment="1">
      <alignment vertical="center"/>
    </xf>
    <xf numFmtId="0" fontId="28" fillId="0" borderId="0" xfId="0" applyFont="1" applyBorder="1" applyAlignment="1">
      <alignment horizontal="left" vertical="center"/>
    </xf>
    <xf numFmtId="0" fontId="28" fillId="0" borderId="0" xfId="0" applyFont="1" applyBorder="1" applyAlignment="1">
      <alignment vertical="center"/>
    </xf>
    <xf numFmtId="0" fontId="28" fillId="0" borderId="0" xfId="0" applyFont="1" applyBorder="1" applyAlignment="1">
      <alignment horizontal="right" vertical="center"/>
    </xf>
    <xf numFmtId="0" fontId="28" fillId="35" borderId="34" xfId="0" applyFont="1" applyFill="1" applyBorder="1" applyAlignment="1">
      <alignment vertical="center"/>
    </xf>
    <xf numFmtId="0" fontId="28" fillId="35" borderId="20" xfId="0" applyFont="1" applyFill="1" applyBorder="1" applyAlignment="1">
      <alignment vertical="center"/>
    </xf>
    <xf numFmtId="0" fontId="28" fillId="35" borderId="21" xfId="0" applyFont="1" applyFill="1" applyBorder="1" applyAlignment="1">
      <alignment vertical="center"/>
    </xf>
    <xf numFmtId="0" fontId="28" fillId="35" borderId="25" xfId="0" applyFont="1" applyFill="1" applyBorder="1" applyAlignment="1">
      <alignment vertical="center"/>
    </xf>
    <xf numFmtId="0" fontId="28" fillId="35" borderId="23" xfId="0" applyFont="1" applyFill="1" applyBorder="1" applyAlignment="1">
      <alignment vertical="center"/>
    </xf>
    <xf numFmtId="0" fontId="28" fillId="35" borderId="24" xfId="0" applyFont="1" applyFill="1" applyBorder="1" applyAlignment="1">
      <alignment vertical="center"/>
    </xf>
    <xf numFmtId="0" fontId="85" fillId="0" borderId="0" xfId="0" applyFont="1" applyAlignment="1">
      <alignment horizontal="left"/>
    </xf>
    <xf numFmtId="0" fontId="12" fillId="0" borderId="0" xfId="0" applyFont="1" applyAlignment="1">
      <alignment horizontal="center" wrapText="1"/>
    </xf>
    <xf numFmtId="0" fontId="90" fillId="0" borderId="0" xfId="0" applyFont="1" applyAlignment="1">
      <alignment horizontal="left" vertical="center" wrapText="1"/>
    </xf>
    <xf numFmtId="0" fontId="0" fillId="0" borderId="0" xfId="0" applyAlignment="1">
      <alignment horizontal="left" vertical="center" wrapText="1"/>
    </xf>
    <xf numFmtId="0" fontId="25" fillId="4" borderId="0" xfId="0" applyFont="1" applyFill="1" applyBorder="1" applyAlignment="1">
      <alignment horizontal="left" vertical="center" wrapText="1"/>
    </xf>
    <xf numFmtId="0" fontId="91" fillId="0" borderId="0" xfId="0" applyFont="1" applyBorder="1" applyAlignment="1">
      <alignment horizontal="left" wrapText="1"/>
    </xf>
    <xf numFmtId="0" fontId="32" fillId="0" borderId="0" xfId="0" applyFont="1" applyBorder="1" applyAlignment="1">
      <alignment horizontal="left" vertical="center" wrapText="1"/>
    </xf>
    <xf numFmtId="0" fontId="0" fillId="0" borderId="0" xfId="0" applyAlignment="1">
      <alignment wrapText="1"/>
    </xf>
    <xf numFmtId="0" fontId="0" fillId="35" borderId="28" xfId="0" applyFill="1" applyBorder="1" applyAlignment="1">
      <alignment horizontal="center"/>
    </xf>
    <xf numFmtId="0" fontId="4" fillId="37" borderId="28" xfId="0" applyFont="1" applyFill="1" applyBorder="1" applyAlignment="1">
      <alignment horizontal="center" vertical="center" wrapText="1"/>
    </xf>
    <xf numFmtId="0" fontId="89" fillId="36" borderId="0" xfId="0" applyFont="1" applyFill="1" applyBorder="1" applyAlignment="1">
      <alignment horizontal="center" vertical="center" wrapText="1"/>
    </xf>
    <xf numFmtId="0" fontId="89" fillId="36" borderId="10" xfId="0" applyFont="1" applyFill="1" applyBorder="1" applyAlignment="1">
      <alignment horizontal="center" vertical="center" wrapText="1"/>
    </xf>
    <xf numFmtId="0" fontId="17" fillId="0" borderId="0" xfId="0" applyFont="1" applyAlignment="1">
      <alignment horizontal="left" wrapText="1"/>
    </xf>
    <xf numFmtId="0" fontId="11" fillId="0" borderId="0" xfId="0" applyFont="1" applyAlignment="1">
      <alignment horizontal="left" wrapText="1"/>
    </xf>
    <xf numFmtId="0" fontId="0" fillId="35" borderId="27" xfId="0" applyFill="1" applyBorder="1" applyAlignment="1">
      <alignment horizontal="center"/>
    </xf>
    <xf numFmtId="0" fontId="37" fillId="36" borderId="0" xfId="0" applyFont="1" applyFill="1" applyBorder="1" applyAlignment="1">
      <alignment horizontal="left" vertical="center" wrapText="1"/>
    </xf>
    <xf numFmtId="0" fontId="19" fillId="0" borderId="0" xfId="0" applyFont="1" applyAlignment="1">
      <alignment horizontal="left" vertical="center" wrapText="1"/>
    </xf>
    <xf numFmtId="0" fontId="0" fillId="35" borderId="19" xfId="0" applyFill="1" applyBorder="1" applyAlignment="1">
      <alignment horizontal="left" vertical="top" wrapText="1"/>
    </xf>
    <xf numFmtId="0" fontId="0" fillId="35" borderId="36" xfId="0" applyFill="1" applyBorder="1" applyAlignment="1">
      <alignment horizontal="left" vertical="top" wrapText="1"/>
    </xf>
    <xf numFmtId="0" fontId="0" fillId="35" borderId="33" xfId="0" applyFill="1" applyBorder="1" applyAlignment="1">
      <alignment horizontal="left" vertical="top" wrapText="1"/>
    </xf>
    <xf numFmtId="0" fontId="89" fillId="36" borderId="41" xfId="0" applyFont="1" applyFill="1" applyBorder="1" applyAlignment="1">
      <alignment horizontal="center" vertical="center" wrapText="1"/>
    </xf>
    <xf numFmtId="0" fontId="18" fillId="36" borderId="0" xfId="0" applyFont="1" applyFill="1" applyBorder="1" applyAlignment="1">
      <alignment horizontal="left" vertical="center" wrapText="1"/>
    </xf>
    <xf numFmtId="0" fontId="4" fillId="5" borderId="28" xfId="0" applyFont="1" applyFill="1" applyBorder="1" applyAlignment="1">
      <alignment horizontal="center" wrapText="1"/>
    </xf>
    <xf numFmtId="0" fontId="4" fillId="37" borderId="26"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4" fillId="37" borderId="55" xfId="0" applyFont="1" applyFill="1" applyBorder="1" applyAlignment="1">
      <alignment horizontal="center" vertical="center" wrapText="1"/>
    </xf>
    <xf numFmtId="0" fontId="4" fillId="37" borderId="31" xfId="0" applyFont="1" applyFill="1" applyBorder="1" applyAlignment="1">
      <alignment horizontal="center" vertical="center" wrapText="1"/>
    </xf>
    <xf numFmtId="0" fontId="93" fillId="36" borderId="0" xfId="0" applyFont="1" applyFill="1" applyBorder="1" applyAlignment="1">
      <alignment horizontal="center"/>
    </xf>
    <xf numFmtId="0" fontId="11" fillId="36" borderId="0" xfId="0" applyFont="1" applyFill="1" applyBorder="1" applyAlignment="1">
      <alignment horizontal="center"/>
    </xf>
    <xf numFmtId="0" fontId="0" fillId="37" borderId="26" xfId="0" applyFill="1" applyBorder="1" applyAlignment="1">
      <alignment horizontal="center" vertical="center" wrapText="1"/>
    </xf>
    <xf numFmtId="0" fontId="0" fillId="37" borderId="39" xfId="0" applyFill="1" applyBorder="1" applyAlignment="1">
      <alignment horizontal="center" vertical="center" wrapText="1"/>
    </xf>
    <xf numFmtId="0" fontId="4" fillId="37" borderId="40"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4" fillId="37" borderId="37"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16" fillId="36" borderId="0" xfId="0" applyFont="1" applyFill="1" applyBorder="1" applyAlignment="1">
      <alignment horizontal="left" vertical="top" wrapText="1"/>
    </xf>
    <xf numFmtId="0" fontId="93" fillId="36" borderId="0" xfId="0" applyFont="1" applyFill="1" applyBorder="1" applyAlignment="1">
      <alignment horizontal="left" vertical="top" wrapText="1"/>
    </xf>
    <xf numFmtId="0" fontId="19" fillId="36" borderId="0" xfId="0" applyFont="1" applyFill="1" applyBorder="1" applyAlignment="1">
      <alignment horizontal="left" wrapText="1"/>
    </xf>
    <xf numFmtId="0" fontId="4" fillId="37" borderId="25"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0" fillId="36" borderId="27" xfId="0" applyFill="1" applyBorder="1" applyAlignment="1">
      <alignment horizontal="center"/>
    </xf>
    <xf numFmtId="0" fontId="0" fillId="35" borderId="44" xfId="0" applyFill="1" applyBorder="1" applyAlignment="1">
      <alignment horizontal="center"/>
    </xf>
    <xf numFmtId="0" fontId="0" fillId="35" borderId="45" xfId="0" applyFill="1" applyBorder="1" applyAlignment="1">
      <alignment horizontal="center"/>
    </xf>
    <xf numFmtId="0" fontId="4" fillId="37" borderId="34" xfId="0" applyFont="1" applyFill="1" applyBorder="1" applyAlignment="1">
      <alignment horizontal="center" wrapText="1"/>
    </xf>
    <xf numFmtId="0" fontId="4" fillId="37" borderId="21" xfId="0" applyFont="1" applyFill="1" applyBorder="1" applyAlignment="1">
      <alignment horizontal="center" wrapText="1"/>
    </xf>
    <xf numFmtId="0" fontId="4" fillId="37" borderId="34"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9" fillId="35" borderId="34" xfId="0" applyFont="1" applyFill="1" applyBorder="1" applyAlignment="1">
      <alignment horizontal="left" vertical="top" wrapText="1"/>
    </xf>
    <xf numFmtId="0" fontId="19" fillId="35" borderId="20" xfId="0" applyFont="1" applyFill="1" applyBorder="1" applyAlignment="1">
      <alignment horizontal="left" vertical="top" wrapText="1"/>
    </xf>
    <xf numFmtId="0" fontId="19" fillId="35" borderId="21" xfId="0" applyFont="1" applyFill="1" applyBorder="1" applyAlignment="1">
      <alignment horizontal="left" vertical="top" wrapText="1"/>
    </xf>
    <xf numFmtId="0" fontId="19" fillId="35" borderId="35" xfId="0" applyFont="1" applyFill="1" applyBorder="1" applyAlignment="1">
      <alignment horizontal="left" vertical="top" wrapText="1"/>
    </xf>
    <xf numFmtId="0" fontId="19" fillId="35" borderId="0" xfId="0" applyFont="1" applyFill="1" applyBorder="1" applyAlignment="1">
      <alignment horizontal="left" vertical="top" wrapText="1"/>
    </xf>
    <xf numFmtId="0" fontId="19" fillId="35" borderId="22" xfId="0" applyFont="1" applyFill="1" applyBorder="1" applyAlignment="1">
      <alignment horizontal="left" vertical="top" wrapText="1"/>
    </xf>
    <xf numFmtId="0" fontId="19" fillId="35" borderId="25" xfId="0" applyFont="1" applyFill="1" applyBorder="1" applyAlignment="1">
      <alignment horizontal="left" vertical="top" wrapText="1"/>
    </xf>
    <xf numFmtId="0" fontId="19" fillId="35" borderId="23" xfId="0" applyFont="1" applyFill="1" applyBorder="1" applyAlignment="1">
      <alignment horizontal="left" vertical="top" wrapText="1"/>
    </xf>
    <xf numFmtId="0" fontId="19" fillId="35" borderId="24" xfId="0" applyFont="1" applyFill="1" applyBorder="1" applyAlignment="1">
      <alignment horizontal="left" vertical="top" wrapText="1"/>
    </xf>
    <xf numFmtId="0" fontId="16" fillId="0" borderId="0" xfId="0" applyFont="1" applyAlignment="1">
      <alignment horizontal="left" vertical="top" wrapText="1"/>
    </xf>
    <xf numFmtId="0" fontId="29" fillId="0" borderId="0" xfId="0" applyFont="1" applyBorder="1" applyAlignment="1">
      <alignment horizontal="center" vertical="center"/>
    </xf>
    <xf numFmtId="0" fontId="28" fillId="35" borderId="25" xfId="0" applyFont="1" applyFill="1" applyBorder="1" applyAlignment="1">
      <alignment horizontal="center"/>
    </xf>
    <xf numFmtId="0" fontId="28" fillId="35" borderId="23" xfId="0" applyFont="1" applyFill="1" applyBorder="1" applyAlignment="1">
      <alignment horizontal="center"/>
    </xf>
    <xf numFmtId="0" fontId="28" fillId="35" borderId="24" xfId="0" applyFont="1" applyFill="1" applyBorder="1" applyAlignment="1">
      <alignment horizontal="center"/>
    </xf>
    <xf numFmtId="0" fontId="28" fillId="35" borderId="44" xfId="0" applyFont="1" applyFill="1" applyBorder="1" applyAlignment="1">
      <alignment horizontal="center"/>
    </xf>
    <xf numFmtId="0" fontId="28" fillId="35" borderId="50" xfId="0" applyFont="1" applyFill="1" applyBorder="1" applyAlignment="1">
      <alignment horizontal="center"/>
    </xf>
    <xf numFmtId="0" fontId="28" fillId="35" borderId="45" xfId="0" applyFont="1" applyFill="1" applyBorder="1" applyAlignment="1">
      <alignment horizontal="center"/>
    </xf>
    <xf numFmtId="0" fontId="18" fillId="39" borderId="44" xfId="0" applyFont="1" applyFill="1" applyBorder="1" applyAlignment="1">
      <alignment horizontal="center" vertical="center"/>
    </xf>
    <xf numFmtId="0" fontId="18" fillId="39" borderId="50" xfId="0" applyFont="1" applyFill="1" applyBorder="1" applyAlignment="1">
      <alignment horizontal="center" vertical="center"/>
    </xf>
    <xf numFmtId="0" fontId="18" fillId="39" borderId="45" xfId="0" applyFont="1" applyFill="1" applyBorder="1" applyAlignment="1">
      <alignment horizontal="center" vertical="center"/>
    </xf>
    <xf numFmtId="0" fontId="8" fillId="36" borderId="0" xfId="0" applyFont="1" applyFill="1" applyBorder="1" applyAlignment="1">
      <alignment horizontal="center" vertical="center" wrapText="1"/>
    </xf>
    <xf numFmtId="0" fontId="28" fillId="35" borderId="25" xfId="0" applyFont="1" applyFill="1" applyBorder="1" applyAlignment="1">
      <alignment horizontal="center" vertical="center"/>
    </xf>
    <xf numFmtId="0" fontId="28" fillId="35" borderId="23" xfId="0" applyFont="1" applyFill="1" applyBorder="1" applyAlignment="1">
      <alignment horizontal="center" vertical="center"/>
    </xf>
    <xf numFmtId="0" fontId="28" fillId="35" borderId="24" xfId="0" applyFont="1" applyFill="1" applyBorder="1" applyAlignment="1">
      <alignment horizontal="center" vertical="center"/>
    </xf>
    <xf numFmtId="0" fontId="8" fillId="36" borderId="0" xfId="0" applyFont="1" applyFill="1" applyBorder="1" applyAlignment="1">
      <alignment horizontal="center" wrapText="1"/>
    </xf>
    <xf numFmtId="0" fontId="18" fillId="36" borderId="28" xfId="0" applyFont="1" applyFill="1" applyBorder="1" applyAlignment="1">
      <alignment horizontal="center"/>
    </xf>
    <xf numFmtId="0" fontId="18" fillId="36" borderId="28" xfId="0" applyFont="1" applyFill="1" applyBorder="1" applyAlignment="1">
      <alignment horizontal="center" vertical="center"/>
    </xf>
    <xf numFmtId="3" fontId="33" fillId="36" borderId="44" xfId="0" applyNumberFormat="1" applyFont="1" applyFill="1" applyBorder="1" applyAlignment="1">
      <alignment horizontal="center" vertical="center" wrapText="1"/>
    </xf>
    <xf numFmtId="3" fontId="33" fillId="36" borderId="45" xfId="0" applyNumberFormat="1" applyFont="1" applyFill="1" applyBorder="1" applyAlignment="1">
      <alignment horizontal="center" vertical="center" wrapText="1"/>
    </xf>
    <xf numFmtId="0" fontId="34" fillId="36" borderId="51" xfId="0" applyFont="1" applyFill="1" applyBorder="1" applyAlignment="1">
      <alignment horizontal="center" vertical="center"/>
    </xf>
    <xf numFmtId="0" fontId="34" fillId="36" borderId="56" xfId="0" applyFont="1" applyFill="1" applyBorder="1" applyAlignment="1">
      <alignment horizontal="center" vertical="center"/>
    </xf>
    <xf numFmtId="0" fontId="34" fillId="36" borderId="27" xfId="0" applyFont="1" applyFill="1" applyBorder="1" applyAlignment="1">
      <alignment horizontal="center" vertical="center"/>
    </xf>
    <xf numFmtId="0" fontId="92" fillId="36" borderId="0" xfId="0" applyFont="1" applyFill="1" applyBorder="1" applyAlignment="1">
      <alignment horizontal="left" vertical="justify" wrapText="1"/>
    </xf>
    <xf numFmtId="0" fontId="35" fillId="36" borderId="28" xfId="0" applyFont="1" applyFill="1" applyBorder="1" applyAlignment="1">
      <alignment horizontal="center" wrapText="1"/>
    </xf>
    <xf numFmtId="0" fontId="18" fillId="36" borderId="0" xfId="0" applyFont="1" applyFill="1" applyBorder="1" applyAlignment="1">
      <alignment horizontal="center"/>
    </xf>
    <xf numFmtId="0" fontId="8" fillId="37" borderId="57" xfId="0" applyFont="1" applyFill="1" applyBorder="1" applyAlignment="1">
      <alignment horizontal="center"/>
    </xf>
    <xf numFmtId="0" fontId="8" fillId="37" borderId="58" xfId="0" applyFont="1" applyFill="1" applyBorder="1" applyAlignment="1">
      <alignment horizontal="center"/>
    </xf>
    <xf numFmtId="0" fontId="8" fillId="37" borderId="59" xfId="0" applyFont="1" applyFill="1" applyBorder="1" applyAlignment="1">
      <alignment horizontal="center"/>
    </xf>
    <xf numFmtId="0" fontId="19" fillId="36" borderId="35" xfId="0" applyFont="1" applyFill="1" applyBorder="1" applyAlignment="1">
      <alignment horizontal="center" vertical="center" wrapText="1"/>
    </xf>
    <xf numFmtId="0" fontId="19" fillId="36" borderId="0" xfId="0" applyFont="1" applyFill="1" applyBorder="1" applyAlignment="1">
      <alignment horizontal="center" vertical="center" wrapText="1"/>
    </xf>
    <xf numFmtId="2" fontId="28" fillId="35" borderId="25" xfId="0" applyNumberFormat="1" applyFont="1" applyFill="1" applyBorder="1" applyAlignment="1">
      <alignment horizontal="center"/>
    </xf>
    <xf numFmtId="2" fontId="28" fillId="35" borderId="24" xfId="0" applyNumberFormat="1" applyFont="1" applyFill="1" applyBorder="1" applyAlignment="1">
      <alignment horizontal="center"/>
    </xf>
    <xf numFmtId="0" fontId="19" fillId="36" borderId="0" xfId="0" applyFont="1" applyFill="1" applyBorder="1" applyAlignment="1">
      <alignment horizontal="right" vertical="center" wrapText="1"/>
    </xf>
    <xf numFmtId="0" fontId="28" fillId="41" borderId="60" xfId="0" applyFont="1" applyFill="1" applyBorder="1" applyAlignment="1">
      <alignment horizontal="center" vertical="center"/>
    </xf>
    <xf numFmtId="0" fontId="28" fillId="41" borderId="61" xfId="0" applyFont="1" applyFill="1" applyBorder="1" applyAlignment="1">
      <alignment horizontal="center" vertical="center"/>
    </xf>
    <xf numFmtId="0" fontId="16" fillId="35" borderId="34" xfId="0" applyFont="1" applyFill="1" applyBorder="1" applyAlignment="1">
      <alignment horizontal="center"/>
    </xf>
    <xf numFmtId="0" fontId="16" fillId="35" borderId="20" xfId="0" applyFont="1" applyFill="1" applyBorder="1" applyAlignment="1">
      <alignment horizontal="center"/>
    </xf>
    <xf numFmtId="0" fontId="16" fillId="35" borderId="21" xfId="0" applyFont="1" applyFill="1" applyBorder="1" applyAlignment="1">
      <alignment horizontal="center"/>
    </xf>
    <xf numFmtId="0" fontId="16" fillId="35" borderId="44" xfId="0" applyFont="1" applyFill="1" applyBorder="1" applyAlignment="1">
      <alignment horizontal="center"/>
    </xf>
    <xf numFmtId="0" fontId="16" fillId="35" borderId="50" xfId="0" applyFont="1" applyFill="1" applyBorder="1" applyAlignment="1">
      <alignment horizontal="center"/>
    </xf>
    <xf numFmtId="0" fontId="16" fillId="35" borderId="45" xfId="0" applyFont="1" applyFill="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PREP"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6">
    <dxf>
      <fill>
        <patternFill>
          <bgColor rgb="FFFFFF00"/>
        </patternFill>
      </fill>
      <border>
        <left style="thin"/>
        <right style="thin"/>
        <top style="thin"/>
        <bottom style="thin"/>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0</xdr:col>
      <xdr:colOff>190500</xdr:colOff>
      <xdr:row>37</xdr:row>
      <xdr:rowOff>47625</xdr:rowOff>
    </xdr:to>
    <xdr:pic>
      <xdr:nvPicPr>
        <xdr:cNvPr id="1" name="Picture 24"/>
        <xdr:cNvPicPr preferRelativeResize="1">
          <a:picLocks noChangeAspect="1"/>
        </xdr:cNvPicPr>
      </xdr:nvPicPr>
      <xdr:blipFill>
        <a:blip r:embed="rId1"/>
        <a:stretch>
          <a:fillRect/>
        </a:stretch>
      </xdr:blipFill>
      <xdr:spPr>
        <a:xfrm>
          <a:off x="0" y="7067550"/>
          <a:ext cx="1905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171450</xdr:rowOff>
    </xdr:from>
    <xdr:to>
      <xdr:col>5</xdr:col>
      <xdr:colOff>238125</xdr:colOff>
      <xdr:row>29</xdr:row>
      <xdr:rowOff>171450</xdr:rowOff>
    </xdr:to>
    <xdr:sp fLocksText="0">
      <xdr:nvSpPr>
        <xdr:cNvPr id="1" name="Text Box 5"/>
        <xdr:cNvSpPr txBox="1">
          <a:spLocks noChangeArrowheads="1"/>
        </xdr:cNvSpPr>
      </xdr:nvSpPr>
      <xdr:spPr>
        <a:xfrm>
          <a:off x="19050" y="4838700"/>
          <a:ext cx="426720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0</xdr:row>
      <xdr:rowOff>190500</xdr:rowOff>
    </xdr:from>
    <xdr:to>
      <xdr:col>7</xdr:col>
      <xdr:colOff>742950</xdr:colOff>
      <xdr:row>1</xdr:row>
      <xdr:rowOff>95250</xdr:rowOff>
    </xdr:to>
    <xdr:pic>
      <xdr:nvPicPr>
        <xdr:cNvPr id="1" name="1 Imagen" descr="pgd logo peque.JPG"/>
        <xdr:cNvPicPr preferRelativeResize="1">
          <a:picLocks noChangeAspect="1"/>
        </xdr:cNvPicPr>
      </xdr:nvPicPr>
      <xdr:blipFill>
        <a:blip r:embed="rId1"/>
        <a:stretch>
          <a:fillRect/>
        </a:stretch>
      </xdr:blipFill>
      <xdr:spPr>
        <a:xfrm>
          <a:off x="5086350" y="190500"/>
          <a:ext cx="10763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1057275</xdr:colOff>
      <xdr:row>0</xdr:row>
      <xdr:rowOff>152400</xdr:rowOff>
    </xdr:from>
    <xdr:to>
      <xdr:col>6</xdr:col>
      <xdr:colOff>361950</xdr:colOff>
      <xdr:row>0</xdr:row>
      <xdr:rowOff>819150</xdr:rowOff>
    </xdr:to>
    <xdr:pic>
      <xdr:nvPicPr>
        <xdr:cNvPr id="1" name="1 Imagen" descr="pgd logo principal.JPG"/>
        <xdr:cNvPicPr preferRelativeResize="1">
          <a:picLocks noChangeAspect="1"/>
        </xdr:cNvPicPr>
      </xdr:nvPicPr>
      <xdr:blipFill>
        <a:blip r:embed="rId1"/>
        <a:stretch>
          <a:fillRect/>
        </a:stretch>
      </xdr:blipFill>
      <xdr:spPr>
        <a:xfrm>
          <a:off x="3314700" y="152400"/>
          <a:ext cx="3400425"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73776333S\Downloads\4.PGD-Limpieza-de-superficies-sust-art-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73776333S\Downloads\1.PGD-impresion-en-offset-bobinas-por-calor%202%20ver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sheetDataSet>
      <sheetData sheetId="10">
        <row r="4">
          <cell r="C4">
            <v>2012</v>
          </cell>
          <cell r="F4" t="str">
            <v>COV-46-10-5-4</v>
          </cell>
          <cell r="H4">
            <v>1</v>
          </cell>
        </row>
        <row r="15">
          <cell r="D15">
            <v>2075</v>
          </cell>
        </row>
        <row r="17">
          <cell r="C17">
            <v>0</v>
          </cell>
        </row>
        <row r="18">
          <cell r="C18">
            <v>2075</v>
          </cell>
        </row>
        <row r="19">
          <cell r="D19">
            <v>0</v>
          </cell>
          <cell r="K19">
            <v>2075</v>
          </cell>
        </row>
        <row r="20">
          <cell r="D20">
            <v>54.806666666666665</v>
          </cell>
          <cell r="K20">
            <v>2075</v>
          </cell>
        </row>
        <row r="21">
          <cell r="K21">
            <v>2020.1933333333334</v>
          </cell>
        </row>
        <row r="22">
          <cell r="C22">
            <v>3.125</v>
          </cell>
        </row>
        <row r="23">
          <cell r="C23">
            <v>3.765</v>
          </cell>
        </row>
        <row r="24">
          <cell r="D24">
            <v>0</v>
          </cell>
        </row>
        <row r="25">
          <cell r="D25">
            <v>0</v>
          </cell>
        </row>
        <row r="26">
          <cell r="D26">
            <v>0</v>
          </cell>
        </row>
        <row r="27">
          <cell r="D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3">
    <tabColor theme="2" tint="-0.09996999800205231"/>
  </sheetPr>
  <dimension ref="A3:G47"/>
  <sheetViews>
    <sheetView view="pageBreakPreview" zoomScale="75" zoomScaleNormal="75" zoomScaleSheetLayoutView="75" zoomScalePageLayoutView="0" workbookViewId="0" topLeftCell="A1">
      <selection activeCell="A39" sqref="A39"/>
    </sheetView>
  </sheetViews>
  <sheetFormatPr defaultColWidth="11.00390625" defaultRowHeight="15"/>
  <sheetData>
    <row r="3" spans="2:4" ht="19.5">
      <c r="B3" s="11" t="s">
        <v>7</v>
      </c>
      <c r="C3" s="11"/>
      <c r="D3" s="11"/>
    </row>
    <row r="4" spans="1:7" ht="15">
      <c r="A4" s="15"/>
      <c r="B4" s="15"/>
      <c r="C4" s="15"/>
      <c r="D4" s="15"/>
      <c r="E4" s="15"/>
      <c r="F4" s="15"/>
      <c r="G4" s="15"/>
    </row>
    <row r="5" spans="1:7" ht="19.5">
      <c r="A5" s="15"/>
      <c r="B5" s="16" t="s">
        <v>21</v>
      </c>
      <c r="C5" s="15"/>
      <c r="D5" s="15"/>
      <c r="E5" s="15"/>
      <c r="F5" s="15"/>
      <c r="G5" s="15"/>
    </row>
    <row r="7" ht="15.75" thickBot="1"/>
    <row r="8" spans="2:7" ht="15">
      <c r="B8" s="3" t="s">
        <v>8</v>
      </c>
      <c r="C8" s="4"/>
      <c r="D8" s="4"/>
      <c r="E8" s="4"/>
      <c r="F8" s="4"/>
      <c r="G8" s="5"/>
    </row>
    <row r="9" spans="2:7" ht="15">
      <c r="B9" s="13"/>
      <c r="C9" s="2"/>
      <c r="D9" s="2"/>
      <c r="E9" s="2"/>
      <c r="F9" s="2"/>
      <c r="G9" s="7"/>
    </row>
    <row r="10" spans="2:7" ht="15.75" thickBot="1">
      <c r="B10" s="8"/>
      <c r="C10" s="1"/>
      <c r="D10" s="1"/>
      <c r="E10" s="1"/>
      <c r="F10" s="1"/>
      <c r="G10" s="9"/>
    </row>
    <row r="11" spans="2:7" ht="15">
      <c r="B11" s="3" t="s">
        <v>14</v>
      </c>
      <c r="C11" s="4"/>
      <c r="D11" s="4"/>
      <c r="E11" s="4"/>
      <c r="F11" s="4"/>
      <c r="G11" s="5"/>
    </row>
    <row r="12" spans="2:7" ht="15">
      <c r="B12" s="13"/>
      <c r="C12" s="2"/>
      <c r="D12" s="2"/>
      <c r="E12" s="2"/>
      <c r="F12" s="2"/>
      <c r="G12" s="7"/>
    </row>
    <row r="13" spans="2:7" ht="15.75" thickBot="1">
      <c r="B13" s="8"/>
      <c r="C13" s="1"/>
      <c r="D13" s="1"/>
      <c r="E13" s="1"/>
      <c r="F13" s="1"/>
      <c r="G13" s="9"/>
    </row>
    <row r="14" spans="2:7" ht="15.75" thickBot="1">
      <c r="B14" s="3" t="s">
        <v>9</v>
      </c>
      <c r="C14" s="13"/>
      <c r="D14" s="4"/>
      <c r="F14" s="4"/>
      <c r="G14" s="5"/>
    </row>
    <row r="15" spans="2:7" ht="15">
      <c r="B15" s="4" t="s">
        <v>15</v>
      </c>
      <c r="C15" s="2" t="s">
        <v>16</v>
      </c>
      <c r="D15" s="2"/>
      <c r="E15" s="2"/>
      <c r="F15" s="2"/>
      <c r="G15" s="7"/>
    </row>
    <row r="16" spans="2:7" ht="15.75" thickBot="1">
      <c r="B16" s="8"/>
      <c r="C16" s="1"/>
      <c r="D16" s="1"/>
      <c r="E16" s="1"/>
      <c r="F16" s="1"/>
      <c r="G16" s="9"/>
    </row>
    <row r="17" spans="2:7" ht="15">
      <c r="B17" s="3" t="s">
        <v>10</v>
      </c>
      <c r="C17" s="4"/>
      <c r="D17" s="13"/>
      <c r="E17" s="4"/>
      <c r="F17" s="4"/>
      <c r="G17" s="5"/>
    </row>
    <row r="18" spans="3:7" ht="15">
      <c r="C18" s="2"/>
      <c r="D18" s="2"/>
      <c r="E18" s="2"/>
      <c r="F18" s="2"/>
      <c r="G18" s="7"/>
    </row>
    <row r="19" spans="2:7" ht="15.75" thickBot="1">
      <c r="B19" s="8"/>
      <c r="C19" s="1"/>
      <c r="D19" s="1"/>
      <c r="E19" s="1"/>
      <c r="F19" s="1"/>
      <c r="G19" s="9"/>
    </row>
    <row r="20" spans="2:7" ht="15">
      <c r="B20" s="3" t="s">
        <v>11</v>
      </c>
      <c r="C20" s="4"/>
      <c r="D20" s="4"/>
      <c r="E20" s="4"/>
      <c r="F20" s="4"/>
      <c r="G20" s="5"/>
    </row>
    <row r="21" spans="2:7" ht="15">
      <c r="B21" s="13"/>
      <c r="C21" s="2"/>
      <c r="D21" s="2"/>
      <c r="E21" s="2"/>
      <c r="F21" s="2"/>
      <c r="G21" s="7"/>
    </row>
    <row r="22" spans="2:7" ht="15.75" thickBot="1">
      <c r="B22" s="8"/>
      <c r="C22" s="1"/>
      <c r="D22" s="1"/>
      <c r="E22" s="1"/>
      <c r="F22" s="1"/>
      <c r="G22" s="9"/>
    </row>
    <row r="23" spans="2:7" ht="15">
      <c r="B23" s="3" t="s">
        <v>12</v>
      </c>
      <c r="C23" s="4"/>
      <c r="D23" s="4"/>
      <c r="E23" s="4"/>
      <c r="F23" s="4"/>
      <c r="G23" s="5"/>
    </row>
    <row r="24" spans="2:7" ht="15">
      <c r="B24" s="13"/>
      <c r="C24" s="2"/>
      <c r="D24" s="2"/>
      <c r="E24" s="2"/>
      <c r="F24" s="2"/>
      <c r="G24" s="7"/>
    </row>
    <row r="25" spans="2:7" ht="15.75" thickBot="1">
      <c r="B25" s="8"/>
      <c r="C25" s="1"/>
      <c r="D25" s="1"/>
      <c r="E25" s="1"/>
      <c r="F25" s="1"/>
      <c r="G25" s="9"/>
    </row>
    <row r="26" spans="2:7" ht="15">
      <c r="B26" s="3" t="s">
        <v>13</v>
      </c>
      <c r="C26" s="4"/>
      <c r="D26" s="4"/>
      <c r="E26" s="4"/>
      <c r="F26" s="4"/>
      <c r="G26" s="5"/>
    </row>
    <row r="27" spans="2:7" ht="15">
      <c r="B27" s="13"/>
      <c r="C27" s="2"/>
      <c r="D27" s="2"/>
      <c r="E27" s="2"/>
      <c r="F27" s="2"/>
      <c r="G27" s="7"/>
    </row>
    <row r="28" spans="2:7" ht="15.75" thickBot="1">
      <c r="B28" s="8"/>
      <c r="C28" s="1"/>
      <c r="D28" s="1"/>
      <c r="E28" s="1"/>
      <c r="F28" s="1"/>
      <c r="G28" s="9"/>
    </row>
    <row r="29" spans="2:7" ht="15">
      <c r="B29" s="3" t="s">
        <v>17</v>
      </c>
      <c r="C29" s="4"/>
      <c r="D29" s="4"/>
      <c r="E29" s="4"/>
      <c r="F29" s="4"/>
      <c r="G29" s="5"/>
    </row>
    <row r="30" spans="2:7" ht="15">
      <c r="B30" s="13"/>
      <c r="C30" s="2"/>
      <c r="D30" s="2"/>
      <c r="E30" s="2"/>
      <c r="F30" s="2"/>
      <c r="G30" s="7"/>
    </row>
    <row r="31" spans="2:7" ht="15.75" thickBot="1">
      <c r="B31" s="8"/>
      <c r="C31" s="1"/>
      <c r="D31" s="1"/>
      <c r="E31" s="1"/>
      <c r="F31" s="1"/>
      <c r="G31" s="9"/>
    </row>
    <row r="32" spans="2:7" ht="15">
      <c r="B32" s="3" t="s">
        <v>18</v>
      </c>
      <c r="C32" s="4"/>
      <c r="D32" s="4"/>
      <c r="E32" s="4"/>
      <c r="F32" s="4"/>
      <c r="G32" s="5"/>
    </row>
    <row r="33" ht="15">
      <c r="A33" s="20" t="s">
        <v>27</v>
      </c>
    </row>
    <row r="34" ht="15">
      <c r="A34" s="20"/>
    </row>
    <row r="35" ht="15">
      <c r="A35" s="20"/>
    </row>
    <row r="36" ht="15">
      <c r="A36" s="20"/>
    </row>
    <row r="38" spans="1:7" ht="15">
      <c r="A38" s="295" t="s">
        <v>28</v>
      </c>
      <c r="B38" s="295"/>
      <c r="C38" s="295"/>
      <c r="D38" s="295"/>
      <c r="E38" s="295"/>
      <c r="F38" s="295"/>
      <c r="G38" s="295"/>
    </row>
    <row r="39" spans="1:7" ht="15">
      <c r="A39" s="18" t="s">
        <v>26</v>
      </c>
      <c r="B39" s="21"/>
      <c r="C39" s="21"/>
      <c r="D39" s="21"/>
      <c r="E39" s="21"/>
      <c r="F39" s="21"/>
      <c r="G39" s="21"/>
    </row>
    <row r="40" spans="1:7" ht="15">
      <c r="A40" s="19"/>
      <c r="B40" s="21"/>
      <c r="C40" s="21"/>
      <c r="D40" s="21"/>
      <c r="E40" s="21"/>
      <c r="F40" s="21"/>
      <c r="G40" s="21"/>
    </row>
    <row r="41" spans="1:7" ht="15">
      <c r="A41" s="296"/>
      <c r="B41" s="296"/>
      <c r="C41" s="296"/>
      <c r="D41" s="296"/>
      <c r="E41" s="296"/>
      <c r="F41" s="296"/>
      <c r="G41" s="296"/>
    </row>
    <row r="47" ht="15">
      <c r="B47" s="18"/>
    </row>
  </sheetData>
  <sheetProtection/>
  <mergeCells count="2">
    <mergeCell ref="A38:G38"/>
    <mergeCell ref="A41:G41"/>
  </mergeCells>
  <printOptions/>
  <pageMargins left="0.75" right="0.75" top="1" bottom="1" header="0" footer="0"/>
  <pageSetup horizontalDpi="1200" verticalDpi="1200" orientation="portrait" paperSize="9" scale="82" r:id="rId4"/>
  <rowBreaks count="1" manualBreakCount="1">
    <brk id="46" max="6" man="1"/>
  </rowBreaks>
  <drawing r:id="rId3"/>
  <legacyDrawing r:id="rId2"/>
</worksheet>
</file>

<file path=xl/worksheets/sheet10.xml><?xml version="1.0" encoding="utf-8"?>
<worksheet xmlns="http://schemas.openxmlformats.org/spreadsheetml/2006/main" xmlns:r="http://schemas.openxmlformats.org/officeDocument/2006/relationships">
  <sheetPr codeName="Hoja24">
    <tabColor theme="0"/>
  </sheetPr>
  <dimension ref="A2:M16"/>
  <sheetViews>
    <sheetView showGridLines="0" view="pageBreakPreview" zoomScale="75" zoomScaleSheetLayoutView="75" zoomScalePageLayoutView="0" workbookViewId="0" topLeftCell="A1">
      <selection activeCell="L3" sqref="L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3" customHeight="1"/>
    <row r="2" spans="1:13" s="116" customFormat="1" ht="23.25" thickBot="1">
      <c r="A2" s="235">
        <f>IF(PGD!C2="","",PGD!C2)</f>
      </c>
      <c r="B2" s="235"/>
      <c r="C2" s="235"/>
      <c r="D2" s="235"/>
      <c r="E2" s="235"/>
      <c r="F2" s="235"/>
      <c r="G2" s="235"/>
      <c r="H2" s="235"/>
      <c r="I2" s="235"/>
      <c r="J2" s="235" t="s">
        <v>103</v>
      </c>
      <c r="K2" s="235">
        <f>IF(PGD!C5="","",PGD!C5)</f>
      </c>
      <c r="L2" s="235"/>
      <c r="M2" s="235"/>
    </row>
    <row r="3" spans="1:13" s="22" customFormat="1" ht="42" customHeight="1" thickBot="1">
      <c r="A3" s="71" t="s">
        <v>43</v>
      </c>
      <c r="B3" s="305" t="s">
        <v>52</v>
      </c>
      <c r="C3" s="305"/>
      <c r="D3" s="305"/>
      <c r="E3" s="305"/>
      <c r="F3" s="305"/>
      <c r="G3" s="305"/>
      <c r="H3" s="305"/>
      <c r="I3" s="305"/>
      <c r="J3" s="96"/>
      <c r="K3" s="236" t="s">
        <v>53</v>
      </c>
      <c r="L3" s="247"/>
      <c r="M3" s="22" t="s">
        <v>82</v>
      </c>
    </row>
    <row r="4" spans="2:9" s="22" customFormat="1" ht="15">
      <c r="B4" s="305"/>
      <c r="C4" s="305"/>
      <c r="D4" s="305"/>
      <c r="E4" s="305"/>
      <c r="F4" s="305"/>
      <c r="G4" s="305"/>
      <c r="H4" s="305"/>
      <c r="I4" s="305"/>
    </row>
    <row r="5" spans="2:9" s="22" customFormat="1" ht="15">
      <c r="B5" s="305"/>
      <c r="C5" s="305"/>
      <c r="D5" s="305"/>
      <c r="E5" s="305"/>
      <c r="F5" s="305"/>
      <c r="G5" s="305"/>
      <c r="H5" s="305"/>
      <c r="I5" s="305"/>
    </row>
    <row r="6" spans="1:11" s="22" customFormat="1" ht="17.25">
      <c r="A6" s="64" t="s">
        <v>130</v>
      </c>
      <c r="B6" s="49"/>
      <c r="C6" s="72"/>
      <c r="D6" s="49"/>
      <c r="E6" s="49"/>
      <c r="F6" s="49"/>
      <c r="G6" s="49"/>
      <c r="H6" s="49"/>
      <c r="I6" s="49"/>
      <c r="K6" s="30"/>
    </row>
    <row r="7" spans="1:12" s="22" customFormat="1" ht="16.5" customHeight="1">
      <c r="A7" s="342"/>
      <c r="B7" s="343"/>
      <c r="C7" s="343"/>
      <c r="D7" s="343"/>
      <c r="E7" s="343"/>
      <c r="F7" s="343"/>
      <c r="G7" s="343"/>
      <c r="H7" s="343"/>
      <c r="I7" s="343"/>
      <c r="J7" s="343"/>
      <c r="K7" s="343"/>
      <c r="L7" s="344"/>
    </row>
    <row r="8" spans="1:12" s="22" customFormat="1" ht="50.25" customHeight="1">
      <c r="A8" s="345"/>
      <c r="B8" s="346"/>
      <c r="C8" s="346"/>
      <c r="D8" s="346"/>
      <c r="E8" s="346"/>
      <c r="F8" s="346"/>
      <c r="G8" s="346"/>
      <c r="H8" s="346"/>
      <c r="I8" s="346"/>
      <c r="J8" s="346"/>
      <c r="K8" s="346"/>
      <c r="L8" s="347"/>
    </row>
    <row r="9" spans="1:12" s="22" customFormat="1" ht="15">
      <c r="A9" s="345"/>
      <c r="B9" s="346"/>
      <c r="C9" s="346"/>
      <c r="D9" s="346"/>
      <c r="E9" s="346"/>
      <c r="F9" s="346"/>
      <c r="G9" s="346"/>
      <c r="H9" s="346"/>
      <c r="I9" s="346"/>
      <c r="J9" s="346"/>
      <c r="K9" s="346"/>
      <c r="L9" s="347"/>
    </row>
    <row r="10" spans="1:12" s="22" customFormat="1" ht="15">
      <c r="A10" s="345"/>
      <c r="B10" s="346"/>
      <c r="C10" s="346"/>
      <c r="D10" s="346"/>
      <c r="E10" s="346"/>
      <c r="F10" s="346"/>
      <c r="G10" s="346"/>
      <c r="H10" s="346"/>
      <c r="I10" s="346"/>
      <c r="J10" s="346"/>
      <c r="K10" s="346"/>
      <c r="L10" s="347"/>
    </row>
    <row r="11" spans="1:12" s="22" customFormat="1" ht="15">
      <c r="A11" s="348"/>
      <c r="B11" s="349"/>
      <c r="C11" s="349"/>
      <c r="D11" s="349"/>
      <c r="E11" s="349"/>
      <c r="F11" s="349"/>
      <c r="G11" s="349"/>
      <c r="H11" s="349"/>
      <c r="I11" s="349"/>
      <c r="J11" s="349"/>
      <c r="K11" s="349"/>
      <c r="L11" s="350"/>
    </row>
    <row r="12" spans="1:12" ht="18">
      <c r="A12" s="58"/>
      <c r="B12" s="72"/>
      <c r="C12" s="72"/>
      <c r="D12" s="22"/>
      <c r="E12" s="22"/>
      <c r="F12" s="22"/>
      <c r="G12" s="22"/>
      <c r="H12" s="22"/>
      <c r="I12" s="22"/>
      <c r="J12" s="22"/>
      <c r="K12" s="30"/>
      <c r="L12" s="22"/>
    </row>
    <row r="13" spans="1:12" ht="15">
      <c r="A13" s="351" t="s">
        <v>131</v>
      </c>
      <c r="B13" s="351"/>
      <c r="C13" s="351"/>
      <c r="D13" s="351"/>
      <c r="E13" s="351"/>
      <c r="F13" s="351"/>
      <c r="G13" s="351"/>
      <c r="H13" s="351"/>
      <c r="I13" s="351"/>
      <c r="J13" s="351"/>
      <c r="K13" s="351"/>
      <c r="L13" s="351"/>
    </row>
    <row r="14" spans="1:12" ht="15">
      <c r="A14" s="351"/>
      <c r="B14" s="351"/>
      <c r="C14" s="351"/>
      <c r="D14" s="351"/>
      <c r="E14" s="351"/>
      <c r="F14" s="351"/>
      <c r="G14" s="351"/>
      <c r="H14" s="351"/>
      <c r="I14" s="351"/>
      <c r="J14" s="351"/>
      <c r="K14" s="351"/>
      <c r="L14" s="351"/>
    </row>
    <row r="15" spans="1:12" ht="15">
      <c r="A15" s="351"/>
      <c r="B15" s="351"/>
      <c r="C15" s="351"/>
      <c r="D15" s="351"/>
      <c r="E15" s="351"/>
      <c r="F15" s="351"/>
      <c r="G15" s="351"/>
      <c r="H15" s="351"/>
      <c r="I15" s="351"/>
      <c r="J15" s="351"/>
      <c r="K15" s="351"/>
      <c r="L15" s="351"/>
    </row>
    <row r="16" spans="1:12" ht="15">
      <c r="A16" s="351"/>
      <c r="B16" s="351"/>
      <c r="C16" s="351"/>
      <c r="D16" s="351"/>
      <c r="E16" s="351"/>
      <c r="F16" s="351"/>
      <c r="G16" s="351"/>
      <c r="H16" s="351"/>
      <c r="I16" s="351"/>
      <c r="J16" s="351"/>
      <c r="K16" s="351"/>
      <c r="L16" s="351"/>
    </row>
  </sheetData>
  <sheetProtection/>
  <mergeCells count="3">
    <mergeCell ref="B3:I5"/>
    <mergeCell ref="A7:L11"/>
    <mergeCell ref="A13:L16"/>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tabColor theme="0"/>
  </sheetPr>
  <dimension ref="A1:C57"/>
  <sheetViews>
    <sheetView zoomScalePageLayoutView="0" workbookViewId="0" topLeftCell="A1">
      <selection activeCell="A1" sqref="A1:IV16384"/>
    </sheetView>
  </sheetViews>
  <sheetFormatPr defaultColWidth="11.00390625" defaultRowHeight="15"/>
  <cols>
    <col min="1" max="1" width="36.25390625" style="0" bestFit="1" customWidth="1"/>
    <col min="2" max="2" width="22.625" style="0" bestFit="1" customWidth="1"/>
  </cols>
  <sheetData>
    <row r="1" ht="15">
      <c r="A1" t="s">
        <v>132</v>
      </c>
    </row>
    <row r="2" ht="15">
      <c r="A2" t="s">
        <v>133</v>
      </c>
    </row>
    <row r="3" ht="15">
      <c r="A3" t="s">
        <v>134</v>
      </c>
    </row>
    <row r="4" spans="1:3" ht="15">
      <c r="A4" t="s">
        <v>135</v>
      </c>
      <c r="B4">
        <f>'[1]PGD'!K5</f>
        <v>0</v>
      </c>
      <c r="C4" t="s">
        <v>136</v>
      </c>
    </row>
    <row r="5" spans="1:3" ht="15">
      <c r="A5" t="s">
        <v>137</v>
      </c>
      <c r="B5" s="146">
        <f>'[2]PGD'!H4</f>
        <v>1</v>
      </c>
      <c r="C5" t="s">
        <v>138</v>
      </c>
    </row>
    <row r="6" spans="1:3" ht="15">
      <c r="A6" t="s">
        <v>139</v>
      </c>
      <c r="B6" s="146">
        <f>'[2]PGD'!C4</f>
        <v>2012</v>
      </c>
      <c r="C6" t="s">
        <v>140</v>
      </c>
    </row>
    <row r="7" spans="1:3" ht="15">
      <c r="A7" t="s">
        <v>141</v>
      </c>
      <c r="B7" s="146">
        <f>'[2]PGD'!D15</f>
        <v>2075</v>
      </c>
      <c r="C7" t="s">
        <v>142</v>
      </c>
    </row>
    <row r="8" spans="1:3" ht="15">
      <c r="A8" t="s">
        <v>143</v>
      </c>
      <c r="B8" s="146">
        <f>'[2]PGD'!C17</f>
        <v>0</v>
      </c>
      <c r="C8" t="s">
        <v>144</v>
      </c>
    </row>
    <row r="9" spans="1:3" ht="15">
      <c r="A9" t="s">
        <v>145</v>
      </c>
      <c r="B9" s="146">
        <f>'[2]PGD'!C18</f>
        <v>2075</v>
      </c>
      <c r="C9" t="s">
        <v>146</v>
      </c>
    </row>
    <row r="10" spans="1:3" ht="15">
      <c r="A10" t="s">
        <v>147</v>
      </c>
      <c r="B10" s="146">
        <f>'[2]PGD'!D19</f>
        <v>0</v>
      </c>
      <c r="C10" t="s">
        <v>148</v>
      </c>
    </row>
    <row r="11" spans="1:3" ht="15">
      <c r="A11" t="s">
        <v>149</v>
      </c>
      <c r="B11" s="147">
        <f>'[2]PGD'!D20</f>
        <v>54.806666666666665</v>
      </c>
      <c r="C11" t="s">
        <v>150</v>
      </c>
    </row>
    <row r="12" spans="1:3" ht="15">
      <c r="A12" t="s">
        <v>151</v>
      </c>
      <c r="B12" s="146">
        <f>'[2]PGD'!C22</f>
        <v>3.125</v>
      </c>
      <c r="C12" t="s">
        <v>152</v>
      </c>
    </row>
    <row r="13" spans="1:3" ht="15">
      <c r="A13" t="s">
        <v>153</v>
      </c>
      <c r="B13" s="146">
        <f>'[2]PGD'!C23</f>
        <v>3.765</v>
      </c>
      <c r="C13" t="s">
        <v>154</v>
      </c>
    </row>
    <row r="14" spans="1:3" ht="15">
      <c r="A14" t="s">
        <v>155</v>
      </c>
      <c r="B14" s="146">
        <f>'[2]PGD'!D24</f>
        <v>0</v>
      </c>
      <c r="C14" t="s">
        <v>156</v>
      </c>
    </row>
    <row r="15" spans="1:3" ht="15">
      <c r="A15" t="s">
        <v>157</v>
      </c>
      <c r="B15" s="146">
        <f>'[2]PGD'!D25</f>
        <v>0</v>
      </c>
      <c r="C15" t="s">
        <v>158</v>
      </c>
    </row>
    <row r="16" spans="1:3" ht="15">
      <c r="A16" t="s">
        <v>159</v>
      </c>
      <c r="B16" s="146">
        <f>'[2]PGD'!D26</f>
        <v>0</v>
      </c>
      <c r="C16" t="s">
        <v>160</v>
      </c>
    </row>
    <row r="17" spans="1:3" ht="15">
      <c r="A17" t="s">
        <v>161</v>
      </c>
      <c r="B17" s="146">
        <f>'[2]PGD'!D27</f>
        <v>0</v>
      </c>
      <c r="C17" t="s">
        <v>162</v>
      </c>
    </row>
    <row r="18" spans="1:3" ht="15">
      <c r="A18" t="s">
        <v>163</v>
      </c>
      <c r="B18" s="146">
        <f>'[2]PGD'!K20</f>
        <v>2075</v>
      </c>
      <c r="C18" t="s">
        <v>164</v>
      </c>
    </row>
    <row r="19" spans="1:3" ht="15">
      <c r="A19" t="s">
        <v>165</v>
      </c>
      <c r="B19" s="147">
        <f>'[2]PGD'!K21</f>
        <v>2020.1933333333334</v>
      </c>
      <c r="C19" t="s">
        <v>166</v>
      </c>
    </row>
    <row r="20" spans="1:3" ht="15">
      <c r="A20" t="s">
        <v>167</v>
      </c>
      <c r="B20" s="147">
        <f>'[2]PGD'!K19</f>
        <v>2075</v>
      </c>
      <c r="C20" t="s">
        <v>168</v>
      </c>
    </row>
    <row r="21" spans="1:3" ht="15">
      <c r="A21" s="15" t="s">
        <v>169</v>
      </c>
      <c r="C21" t="s">
        <v>170</v>
      </c>
    </row>
    <row r="22" spans="1:3" ht="15">
      <c r="A22" s="15" t="s">
        <v>171</v>
      </c>
      <c r="C22" t="s">
        <v>172</v>
      </c>
    </row>
    <row r="23" spans="1:3" ht="15">
      <c r="A23" s="15" t="s">
        <v>173</v>
      </c>
      <c r="C23" t="s">
        <v>174</v>
      </c>
    </row>
    <row r="24" spans="1:3" ht="15">
      <c r="A24" t="s">
        <v>175</v>
      </c>
      <c r="B24" t="str">
        <f>IF(EXACT(K28,"NO"),"DR","ET")</f>
        <v>ET</v>
      </c>
      <c r="C24" t="s">
        <v>176</v>
      </c>
    </row>
    <row r="25" spans="1:3" ht="15">
      <c r="A25" s="148" t="s">
        <v>177</v>
      </c>
      <c r="B25" s="148" t="s">
        <v>178</v>
      </c>
      <c r="C25" s="148" t="s">
        <v>179</v>
      </c>
    </row>
    <row r="26" spans="1:3" ht="15">
      <c r="A26" s="148" t="s">
        <v>180</v>
      </c>
      <c r="B26" s="148" t="s">
        <v>181</v>
      </c>
      <c r="C26" s="148" t="s">
        <v>182</v>
      </c>
    </row>
    <row r="27" spans="1:3" ht="15">
      <c r="A27" s="148" t="s">
        <v>183</v>
      </c>
      <c r="B27" s="148"/>
      <c r="C27" s="148" t="s">
        <v>184</v>
      </c>
    </row>
    <row r="28" spans="1:3" ht="15">
      <c r="A28" s="148" t="s">
        <v>185</v>
      </c>
      <c r="B28" s="148" t="s">
        <v>181</v>
      </c>
      <c r="C28" s="148" t="s">
        <v>186</v>
      </c>
    </row>
    <row r="29" spans="1:3" ht="15">
      <c r="A29" s="148" t="s">
        <v>187</v>
      </c>
      <c r="B29" s="148"/>
      <c r="C29" s="148" t="s">
        <v>188</v>
      </c>
    </row>
    <row r="30" spans="1:3" ht="15">
      <c r="A30" t="s">
        <v>189</v>
      </c>
      <c r="C30" t="s">
        <v>190</v>
      </c>
    </row>
    <row r="31" spans="1:3" ht="15">
      <c r="A31" t="s">
        <v>191</v>
      </c>
      <c r="C31" t="s">
        <v>192</v>
      </c>
    </row>
    <row r="32" spans="1:3" ht="15">
      <c r="A32" t="s">
        <v>193</v>
      </c>
      <c r="C32" t="s">
        <v>194</v>
      </c>
    </row>
    <row r="33" spans="1:3" ht="15">
      <c r="A33" t="s">
        <v>195</v>
      </c>
      <c r="C33" t="s">
        <v>196</v>
      </c>
    </row>
    <row r="34" spans="1:3" ht="15">
      <c r="A34" s="148" t="s">
        <v>197</v>
      </c>
      <c r="B34" s="148" t="s">
        <v>198</v>
      </c>
      <c r="C34" s="148" t="s">
        <v>199</v>
      </c>
    </row>
    <row r="35" spans="1:3" ht="15">
      <c r="A35" s="148" t="s">
        <v>200</v>
      </c>
      <c r="B35" s="148" t="s">
        <v>201</v>
      </c>
      <c r="C35" s="148" t="s">
        <v>202</v>
      </c>
    </row>
    <row r="36" spans="1:3" ht="15">
      <c r="A36" s="148" t="s">
        <v>203</v>
      </c>
      <c r="B36" s="148" t="s">
        <v>181</v>
      </c>
      <c r="C36" s="148" t="s">
        <v>204</v>
      </c>
    </row>
    <row r="37" spans="1:3" ht="15">
      <c r="A37" s="148" t="s">
        <v>205</v>
      </c>
      <c r="B37" s="148" t="s">
        <v>178</v>
      </c>
      <c r="C37" s="148" t="s">
        <v>206</v>
      </c>
    </row>
    <row r="38" spans="1:3" ht="15">
      <c r="A38" s="148" t="s">
        <v>207</v>
      </c>
      <c r="B38" s="148"/>
      <c r="C38" s="148" t="s">
        <v>208</v>
      </c>
    </row>
    <row r="39" ht="15">
      <c r="A39" t="s">
        <v>209</v>
      </c>
    </row>
    <row r="40" ht="15">
      <c r="A40" t="s">
        <v>210</v>
      </c>
    </row>
    <row r="41" spans="1:3" ht="15">
      <c r="A41" t="s">
        <v>211</v>
      </c>
      <c r="B41" t="str">
        <f>'[2]PGD'!$F$4</f>
        <v>COV-46-10-5-4</v>
      </c>
      <c r="C41" t="s">
        <v>212</v>
      </c>
    </row>
    <row r="42" spans="1:3" ht="15">
      <c r="A42" t="s">
        <v>213</v>
      </c>
      <c r="B42">
        <f>'[2]PGD'!$H$4</f>
        <v>1</v>
      </c>
      <c r="C42" t="s">
        <v>214</v>
      </c>
    </row>
    <row r="43" spans="1:3" ht="15">
      <c r="A43" t="s">
        <v>215</v>
      </c>
      <c r="B43">
        <f>'[2]PGD'!$C$4</f>
        <v>2012</v>
      </c>
      <c r="C43" t="s">
        <v>216</v>
      </c>
    </row>
    <row r="44" spans="1:3" ht="15">
      <c r="A44" t="s">
        <v>217</v>
      </c>
      <c r="B44" t="e">
        <f>'[2]O1'!A9</f>
        <v>#REF!</v>
      </c>
      <c r="C44" t="s">
        <v>218</v>
      </c>
    </row>
    <row r="45" spans="1:3" ht="15">
      <c r="A45" t="s">
        <v>219</v>
      </c>
      <c r="B45" t="e">
        <f>SUBSTITUTE(ROUND('[2]O1'!#REF!,6),",",".")</f>
        <v>#REF!</v>
      </c>
      <c r="C45" t="s">
        <v>220</v>
      </c>
    </row>
    <row r="46" spans="1:3" ht="15">
      <c r="A46" t="s">
        <v>221</v>
      </c>
      <c r="B46" t="e">
        <f>SUBSTITUTE(ROUND('[2]O1'!I8,6),",",".")</f>
        <v>#REF!</v>
      </c>
      <c r="C46" t="s">
        <v>222</v>
      </c>
    </row>
    <row r="47" spans="1:3" ht="15">
      <c r="A47" t="s">
        <v>223</v>
      </c>
      <c r="B47" t="e">
        <f>IF('[2]O1'!#REF!="si","S",IF('[2]O1'!#REF!="NO","N",""))</f>
        <v>#REF!</v>
      </c>
      <c r="C47" t="s">
        <v>224</v>
      </c>
    </row>
    <row r="48" spans="1:3" ht="15">
      <c r="A48" t="s">
        <v>225</v>
      </c>
      <c r="C48" t="s">
        <v>226</v>
      </c>
    </row>
    <row r="49" spans="1:3" ht="15">
      <c r="A49" t="s">
        <v>227</v>
      </c>
      <c r="B49" t="e">
        <f>SUBSTITUTE(ROUND('[2]O1'!I43,6),",",".")</f>
        <v>#REF!</v>
      </c>
      <c r="C49" t="s">
        <v>228</v>
      </c>
    </row>
    <row r="50" spans="1:3" ht="15">
      <c r="A50" t="s">
        <v>229</v>
      </c>
      <c r="B50" t="e">
        <f>IF('[2]O1'!N43="si","S",IF('[2]O1'!N43="NO","N",""))</f>
        <v>#REF!</v>
      </c>
      <c r="C50" t="s">
        <v>230</v>
      </c>
    </row>
    <row r="51" spans="1:3" ht="15">
      <c r="A51" t="s">
        <v>231</v>
      </c>
      <c r="C51" t="s">
        <v>232</v>
      </c>
    </row>
    <row r="52" spans="1:3" ht="15">
      <c r="A52" t="s">
        <v>233</v>
      </c>
      <c r="C52" t="s">
        <v>234</v>
      </c>
    </row>
    <row r="53" spans="1:3" ht="15">
      <c r="A53" t="s">
        <v>235</v>
      </c>
      <c r="C53" t="s">
        <v>236</v>
      </c>
    </row>
    <row r="54" ht="15">
      <c r="A54" t="s">
        <v>237</v>
      </c>
    </row>
    <row r="55" ht="15">
      <c r="A55" t="s">
        <v>238</v>
      </c>
    </row>
    <row r="56" ht="15">
      <c r="A56" t="s">
        <v>239</v>
      </c>
    </row>
    <row r="57" ht="15">
      <c r="A57" t="s">
        <v>240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2:B2"/>
  <sheetViews>
    <sheetView zoomScalePageLayoutView="0" workbookViewId="0" topLeftCell="A1">
      <selection activeCell="D23" sqref="D23"/>
    </sheetView>
  </sheetViews>
  <sheetFormatPr defaultColWidth="11.00390625" defaultRowHeight="15"/>
  <sheetData>
    <row r="2" spans="1:2" ht="21.75" thickBot="1">
      <c r="A2" s="224" t="s">
        <v>262</v>
      </c>
      <c r="B2" s="225">
        <v>1</v>
      </c>
    </row>
    <row r="3" ht="15.75" thickTop="1"/>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Hoja15">
    <tabColor theme="0"/>
  </sheetPr>
  <dimension ref="A2:X39"/>
  <sheetViews>
    <sheetView showGridLines="0" showZeros="0" view="pageBreakPreview" zoomScale="75" zoomScaleSheetLayoutView="75" zoomScalePageLayoutView="75" workbookViewId="0" topLeftCell="A16">
      <selection activeCell="J45" sqref="J44:J45"/>
    </sheetView>
  </sheetViews>
  <sheetFormatPr defaultColWidth="11.00390625" defaultRowHeight="15"/>
  <cols>
    <col min="1" max="1" width="8.00390625" style="0" customWidth="1"/>
    <col min="2" max="2" width="21.625" style="0" customWidth="1"/>
    <col min="3" max="3" width="16.50390625" style="0" customWidth="1"/>
    <col min="6" max="6" width="15.25390625" style="0" customWidth="1"/>
    <col min="7" max="7" width="14.00390625" style="0" customWidth="1"/>
    <col min="9" max="9" width="12.00390625" style="0" customWidth="1"/>
    <col min="10" max="10" width="13.125" style="0" bestFit="1" customWidth="1"/>
    <col min="11" max="11" width="12.50390625" style="0" customWidth="1"/>
    <col min="12" max="12" width="14.875" style="0" customWidth="1"/>
    <col min="13" max="13" width="11.00390625" style="0" hidden="1" customWidth="1"/>
    <col min="14" max="14" width="0" style="0" hidden="1" customWidth="1"/>
    <col min="18" max="24" width="0" style="0" hidden="1" customWidth="1"/>
  </cols>
  <sheetData>
    <row r="1" ht="111.75" customHeight="1"/>
    <row r="2" spans="1:13" s="115" customFormat="1" ht="41.25" customHeight="1">
      <c r="A2" s="362" t="s">
        <v>78</v>
      </c>
      <c r="B2" s="362"/>
      <c r="C2" s="359"/>
      <c r="D2" s="360"/>
      <c r="E2" s="360"/>
      <c r="F2" s="360"/>
      <c r="G2" s="360"/>
      <c r="H2" s="360"/>
      <c r="I2" s="360"/>
      <c r="J2" s="360"/>
      <c r="K2" s="360"/>
      <c r="L2" s="361"/>
      <c r="M2" s="231"/>
    </row>
    <row r="3" spans="1:13" s="115" customFormat="1" ht="41.25" customHeight="1">
      <c r="A3" s="362" t="s">
        <v>79</v>
      </c>
      <c r="B3" s="362"/>
      <c r="C3" s="363"/>
      <c r="D3" s="364"/>
      <c r="E3" s="364"/>
      <c r="F3" s="365"/>
      <c r="G3" s="380" t="s">
        <v>261</v>
      </c>
      <c r="H3" s="381"/>
      <c r="I3" s="381"/>
      <c r="J3" s="382"/>
      <c r="K3" s="383"/>
      <c r="M3" s="115" t="s">
        <v>115</v>
      </c>
    </row>
    <row r="4" spans="1:13" s="115" customFormat="1" ht="34.5" customHeight="1">
      <c r="A4" s="384" t="s">
        <v>96</v>
      </c>
      <c r="B4" s="384"/>
      <c r="C4" s="384"/>
      <c r="D4" s="384"/>
      <c r="E4" s="384"/>
      <c r="F4" s="220"/>
      <c r="G4" s="381">
        <f>IF(F4=$M$3,"Código de la Autorización Ambiental integrada","")</f>
      </c>
      <c r="H4" s="381"/>
      <c r="I4" s="381"/>
      <c r="J4" s="381"/>
      <c r="K4" s="221"/>
      <c r="M4" s="115" t="s">
        <v>116</v>
      </c>
    </row>
    <row r="5" spans="1:12" ht="38.25" customHeight="1" thickBot="1">
      <c r="A5" s="173"/>
      <c r="B5" s="222" t="s">
        <v>75</v>
      </c>
      <c r="C5" s="223"/>
      <c r="D5" s="173"/>
      <c r="E5" s="173"/>
      <c r="F5" s="173"/>
      <c r="G5" s="173"/>
      <c r="H5" s="173"/>
      <c r="I5" s="226" t="s">
        <v>263</v>
      </c>
      <c r="J5" s="385"/>
      <c r="K5" s="386"/>
      <c r="L5" s="227"/>
    </row>
    <row r="6" spans="1:13" s="112" customFormat="1" ht="18.75" customHeight="1" thickTop="1">
      <c r="A6" s="366" t="s">
        <v>76</v>
      </c>
      <c r="B6" s="366"/>
      <c r="C6" s="145"/>
      <c r="D6" s="145"/>
      <c r="E6" s="145"/>
      <c r="F6" s="145"/>
      <c r="G6" s="145"/>
      <c r="H6" s="145"/>
      <c r="I6" s="145"/>
      <c r="J6" s="145"/>
      <c r="K6" s="145"/>
      <c r="L6" s="121"/>
      <c r="M6" s="121"/>
    </row>
    <row r="7" spans="1:13" s="112" customFormat="1" ht="33.75" customHeight="1">
      <c r="A7" s="366"/>
      <c r="B7" s="366"/>
      <c r="C7" s="145">
        <f>INSTRUCCIONES!A5</f>
        <v>15</v>
      </c>
      <c r="D7" s="145" t="str">
        <f>INSTRUCCIONES!B5</f>
        <v>-</v>
      </c>
      <c r="E7" s="374" t="str">
        <f>INSTRUCCIONES!C5</f>
        <v>Laminación de madera y plástico (&gt;5 toneladas de disolvente /año)</v>
      </c>
      <c r="F7" s="374"/>
      <c r="G7" s="374"/>
      <c r="H7" s="374"/>
      <c r="I7" s="374"/>
      <c r="J7" s="374"/>
      <c r="K7" s="374"/>
      <c r="L7" s="121"/>
      <c r="M7" s="121"/>
    </row>
    <row r="8" spans="1:13" s="112" customFormat="1" ht="19.5">
      <c r="A8" s="121"/>
      <c r="B8" s="119"/>
      <c r="C8" s="121"/>
      <c r="D8" s="121"/>
      <c r="E8" s="121"/>
      <c r="F8" s="121"/>
      <c r="G8" s="121"/>
      <c r="H8" s="121"/>
      <c r="I8" s="124"/>
      <c r="J8" s="124"/>
      <c r="K8" s="124"/>
      <c r="L8" s="121"/>
      <c r="M8" s="121"/>
    </row>
    <row r="9" spans="1:13" s="112" customFormat="1" ht="19.5">
      <c r="A9" s="121"/>
      <c r="B9" s="27" t="s">
        <v>77</v>
      </c>
      <c r="C9" s="119"/>
      <c r="D9" s="119"/>
      <c r="E9" s="119"/>
      <c r="F9" s="119"/>
      <c r="G9" s="119"/>
      <c r="H9" s="27"/>
      <c r="I9" s="121"/>
      <c r="J9" s="121"/>
      <c r="K9" s="262" t="s">
        <v>25</v>
      </c>
      <c r="L9" s="121"/>
      <c r="M9" s="121"/>
    </row>
    <row r="10" spans="1:13" s="112" customFormat="1" ht="17.25" customHeight="1">
      <c r="A10" s="121"/>
      <c r="B10" s="119"/>
      <c r="C10" s="128"/>
      <c r="D10" s="121"/>
      <c r="E10" s="121"/>
      <c r="F10" s="121"/>
      <c r="G10" s="119"/>
      <c r="H10" s="27"/>
      <c r="I10" s="121"/>
      <c r="J10" s="121"/>
      <c r="K10" s="262" t="s">
        <v>24</v>
      </c>
      <c r="L10" s="121"/>
      <c r="M10" s="121"/>
    </row>
    <row r="11" spans="1:13" s="112" customFormat="1" ht="19.5" customHeight="1">
      <c r="A11" s="121"/>
      <c r="B11" s="121"/>
      <c r="C11" s="390"/>
      <c r="D11" s="391"/>
      <c r="E11" s="391"/>
      <c r="F11" s="391"/>
      <c r="G11" s="391"/>
      <c r="H11" s="391"/>
      <c r="I11" s="391"/>
      <c r="J11" s="392"/>
      <c r="K11" s="230"/>
      <c r="L11" s="121"/>
      <c r="M11" s="121"/>
    </row>
    <row r="12" spans="1:13" s="112" customFormat="1" ht="19.5" customHeight="1">
      <c r="A12" s="121"/>
      <c r="B12" s="121"/>
      <c r="C12" s="387"/>
      <c r="D12" s="388"/>
      <c r="E12" s="388"/>
      <c r="F12" s="388"/>
      <c r="G12" s="388"/>
      <c r="H12" s="388"/>
      <c r="I12" s="388"/>
      <c r="J12" s="389"/>
      <c r="K12" s="230"/>
      <c r="L12" s="121"/>
      <c r="M12" s="121"/>
    </row>
    <row r="13" spans="1:13" s="112" customFormat="1" ht="20.25" customHeight="1" thickBot="1">
      <c r="A13" s="228"/>
      <c r="B13" s="229"/>
      <c r="C13" s="229"/>
      <c r="D13" s="229"/>
      <c r="E13" s="229"/>
      <c r="F13" s="228"/>
      <c r="G13" s="228"/>
      <c r="H13" s="228"/>
      <c r="I13" s="228"/>
      <c r="J13" s="228"/>
      <c r="K13" s="228"/>
      <c r="L13" s="121"/>
      <c r="M13" s="121"/>
    </row>
    <row r="14" spans="1:13" s="112" customFormat="1" ht="20.25" customHeight="1" thickBot="1">
      <c r="A14" s="121"/>
      <c r="B14" s="119"/>
      <c r="C14" s="119"/>
      <c r="D14" s="119"/>
      <c r="E14" s="119"/>
      <c r="F14" s="121"/>
      <c r="G14" s="121"/>
      <c r="H14" s="121"/>
      <c r="I14" s="121"/>
      <c r="J14" s="121"/>
      <c r="K14" s="121"/>
      <c r="L14" s="121"/>
      <c r="M14" s="121"/>
    </row>
    <row r="15" spans="1:13" s="112" customFormat="1" ht="20.25" customHeight="1" thickBot="1">
      <c r="A15" s="119"/>
      <c r="B15" s="27" t="s">
        <v>121</v>
      </c>
      <c r="C15" s="137"/>
      <c r="D15" s="138"/>
      <c r="F15" s="121"/>
      <c r="G15" s="121"/>
      <c r="H15" s="121"/>
      <c r="I15" s="121"/>
      <c r="J15" s="121"/>
      <c r="K15" s="121"/>
      <c r="L15" s="121"/>
      <c r="M15" s="121"/>
    </row>
    <row r="16" spans="4:13" ht="19.5" customHeight="1">
      <c r="D16" s="23" t="s">
        <v>97</v>
      </c>
      <c r="E16" s="49"/>
      <c r="L16" s="23"/>
      <c r="M16" s="2"/>
    </row>
    <row r="17" spans="1:13" s="112" customFormat="1" ht="44.25" customHeight="1">
      <c r="A17" s="371" t="s">
        <v>64</v>
      </c>
      <c r="B17" s="369" t="s">
        <v>267</v>
      </c>
      <c r="C17" s="370"/>
      <c r="D17" s="218">
        <f>'I1'!N3</f>
        <v>0</v>
      </c>
      <c r="E17" s="118"/>
      <c r="F17" s="119"/>
      <c r="G17" s="119"/>
      <c r="H17" s="119"/>
      <c r="I17" s="119"/>
      <c r="J17" s="119"/>
      <c r="K17" s="119"/>
      <c r="L17" s="121"/>
      <c r="M17" s="121"/>
    </row>
    <row r="18" spans="1:11" s="112" customFormat="1" ht="44.25" customHeight="1">
      <c r="A18" s="372"/>
      <c r="B18" s="232" t="s">
        <v>247</v>
      </c>
      <c r="C18" s="217"/>
      <c r="D18" s="219"/>
      <c r="E18" s="118"/>
      <c r="F18" s="156"/>
      <c r="G18" s="156"/>
      <c r="H18" s="187"/>
      <c r="I18" s="187"/>
      <c r="J18" s="187"/>
      <c r="K18" s="118"/>
    </row>
    <row r="19" spans="1:11" s="112" customFormat="1" ht="44.25" customHeight="1">
      <c r="A19" s="372"/>
      <c r="B19" s="232" t="s">
        <v>280</v>
      </c>
      <c r="C19" s="217"/>
      <c r="D19" s="219"/>
      <c r="E19" s="118"/>
      <c r="F19" s="156"/>
      <c r="G19" s="156"/>
      <c r="H19" s="187"/>
      <c r="I19" s="187"/>
      <c r="J19" s="187"/>
      <c r="K19" s="118"/>
    </row>
    <row r="20" spans="1:11" s="112" customFormat="1" ht="44.25" customHeight="1">
      <c r="A20" s="373"/>
      <c r="B20" s="232" t="s">
        <v>248</v>
      </c>
      <c r="C20" s="217"/>
      <c r="D20" s="219"/>
      <c r="E20" s="118"/>
      <c r="K20" s="34" t="s">
        <v>97</v>
      </c>
    </row>
    <row r="21" spans="1:15" s="112" customFormat="1" ht="44.25" customHeight="1">
      <c r="A21" s="261" t="s">
        <v>36</v>
      </c>
      <c r="B21" s="369" t="s">
        <v>266</v>
      </c>
      <c r="C21" s="370"/>
      <c r="D21" s="218">
        <f>'I2'!M3</f>
        <v>0</v>
      </c>
      <c r="E21" s="119"/>
      <c r="F21" s="375" t="s">
        <v>250</v>
      </c>
      <c r="G21" s="375"/>
      <c r="H21" s="368" t="s">
        <v>67</v>
      </c>
      <c r="I21" s="368"/>
      <c r="J21" s="368"/>
      <c r="K21" s="117">
        <f>D17+D21</f>
        <v>0</v>
      </c>
      <c r="L21" s="119"/>
      <c r="M21" s="119"/>
      <c r="N21" s="119"/>
      <c r="O21" s="119"/>
    </row>
    <row r="22" spans="1:15" s="112" customFormat="1" ht="44.25" customHeight="1">
      <c r="A22" s="371" t="s">
        <v>37</v>
      </c>
      <c r="B22" s="369" t="s">
        <v>38</v>
      </c>
      <c r="C22" s="370"/>
      <c r="D22" s="218">
        <f>'O1'!T3</f>
        <v>0</v>
      </c>
      <c r="E22" s="120"/>
      <c r="F22" s="375" t="s">
        <v>251</v>
      </c>
      <c r="G22" s="375"/>
      <c r="H22" s="368" t="s">
        <v>68</v>
      </c>
      <c r="I22" s="368"/>
      <c r="J22" s="368"/>
      <c r="K22" s="117">
        <f>D17-D29</f>
        <v>0</v>
      </c>
      <c r="L22" s="185"/>
      <c r="M22" s="119"/>
      <c r="N22" s="119"/>
      <c r="O22" s="119"/>
    </row>
    <row r="23" spans="1:15" s="112" customFormat="1" ht="47.25" customHeight="1">
      <c r="A23" s="372"/>
      <c r="B23" s="232" t="s">
        <v>247</v>
      </c>
      <c r="C23" s="217"/>
      <c r="D23" s="219"/>
      <c r="E23" s="120"/>
      <c r="F23" s="375" t="s">
        <v>252</v>
      </c>
      <c r="G23" s="375"/>
      <c r="H23" s="367" t="s">
        <v>69</v>
      </c>
      <c r="I23" s="367"/>
      <c r="J23" s="367"/>
      <c r="K23" s="117">
        <f>D17-D22-D26-D27-D28-D29</f>
        <v>0</v>
      </c>
      <c r="L23" s="185"/>
      <c r="M23" s="119"/>
      <c r="N23" s="119"/>
      <c r="O23" s="119"/>
    </row>
    <row r="24" spans="1:15" s="112" customFormat="1" ht="55.5" customHeight="1">
      <c r="A24" s="372"/>
      <c r="B24" s="232" t="s">
        <v>280</v>
      </c>
      <c r="C24" s="217"/>
      <c r="D24" s="219"/>
      <c r="E24" s="120"/>
      <c r="F24" s="375" t="s">
        <v>253</v>
      </c>
      <c r="G24" s="375"/>
      <c r="H24" s="367" t="s">
        <v>254</v>
      </c>
      <c r="I24" s="367"/>
      <c r="J24" s="367"/>
      <c r="K24" s="117">
        <f>IF(D17+D21&gt;0,K23/(D17+D21),0)</f>
        <v>0</v>
      </c>
      <c r="L24" s="185"/>
      <c r="M24" s="119"/>
      <c r="N24" s="119"/>
      <c r="O24" s="119"/>
    </row>
    <row r="25" spans="1:15" s="112" customFormat="1" ht="51" customHeight="1">
      <c r="A25" s="373"/>
      <c r="B25" s="232" t="s">
        <v>248</v>
      </c>
      <c r="C25" s="217"/>
      <c r="D25" s="219"/>
      <c r="E25" s="120"/>
      <c r="F25" s="375" t="s">
        <v>255</v>
      </c>
      <c r="G25" s="375"/>
      <c r="H25" s="367" t="s">
        <v>66</v>
      </c>
      <c r="I25" s="367"/>
      <c r="J25" s="367"/>
      <c r="K25" s="117">
        <f>(K23+D22)</f>
        <v>0</v>
      </c>
      <c r="L25" s="185"/>
      <c r="M25" s="119"/>
      <c r="N25" s="119"/>
      <c r="O25" s="119"/>
    </row>
    <row r="26" spans="1:15" s="112" customFormat="1" ht="57" customHeight="1">
      <c r="A26" s="184" t="s">
        <v>39</v>
      </c>
      <c r="B26" s="369" t="s">
        <v>264</v>
      </c>
      <c r="C26" s="370"/>
      <c r="D26" s="218">
        <f>'O5'!L3</f>
        <v>0</v>
      </c>
      <c r="E26" s="119"/>
      <c r="F26" s="119"/>
      <c r="G26" s="119"/>
      <c r="H26" s="119"/>
      <c r="I26" s="119"/>
      <c r="J26" s="119"/>
      <c r="K26" s="119"/>
      <c r="L26" s="185"/>
      <c r="M26" s="119"/>
      <c r="N26" s="119"/>
      <c r="O26" s="119"/>
    </row>
    <row r="27" spans="1:15" s="112" customFormat="1" ht="44.25" customHeight="1" thickBot="1">
      <c r="A27" s="184" t="s">
        <v>40</v>
      </c>
      <c r="B27" s="369" t="s">
        <v>41</v>
      </c>
      <c r="C27" s="370"/>
      <c r="D27" s="218">
        <f>'O6'!I3</f>
        <v>0</v>
      </c>
      <c r="E27" s="119"/>
      <c r="L27" s="119"/>
      <c r="M27" s="119"/>
      <c r="N27" s="119"/>
      <c r="O27" s="119"/>
    </row>
    <row r="28" spans="1:15" s="112" customFormat="1" ht="44.25" customHeight="1">
      <c r="A28" s="184" t="s">
        <v>42</v>
      </c>
      <c r="B28" s="369" t="s">
        <v>265</v>
      </c>
      <c r="C28" s="370"/>
      <c r="D28" s="218">
        <f>'O7'!K4</f>
        <v>0</v>
      </c>
      <c r="E28" s="119"/>
      <c r="G28" s="377" t="s">
        <v>49</v>
      </c>
      <c r="H28" s="378"/>
      <c r="I28" s="378"/>
      <c r="J28" s="378"/>
      <c r="K28" s="378"/>
      <c r="L28" s="379"/>
      <c r="M28" s="119"/>
      <c r="N28" s="119"/>
      <c r="O28" s="119"/>
    </row>
    <row r="29" spans="1:15" s="112" customFormat="1" ht="44.25" customHeight="1">
      <c r="A29" s="184" t="s">
        <v>43</v>
      </c>
      <c r="B29" s="369" t="s">
        <v>44</v>
      </c>
      <c r="C29" s="370"/>
      <c r="D29" s="218">
        <f>'O8'!L3</f>
        <v>0</v>
      </c>
      <c r="E29" s="119"/>
      <c r="G29" s="188" t="str">
        <f>IF(K22&lt;5000," No se supera el umbral para esta actividad",0)</f>
        <v> No se supera el umbral para esta actividad</v>
      </c>
      <c r="H29" s="121"/>
      <c r="I29" s="121"/>
      <c r="J29" s="121"/>
      <c r="K29" s="121"/>
      <c r="L29" s="182"/>
      <c r="M29" s="119"/>
      <c r="N29" s="119"/>
      <c r="O29" s="119"/>
    </row>
    <row r="30" spans="1:18" s="112" customFormat="1" ht="44.25" customHeight="1">
      <c r="A30" s="119"/>
      <c r="B30" s="119"/>
      <c r="C30" s="119"/>
      <c r="G30" s="181"/>
      <c r="H30" s="121"/>
      <c r="I30" s="121"/>
      <c r="J30" s="119"/>
      <c r="K30" s="119"/>
      <c r="L30" s="182"/>
      <c r="M30" s="119"/>
      <c r="N30" s="119"/>
      <c r="O30" s="119"/>
      <c r="P30" s="119"/>
      <c r="Q30" s="119"/>
      <c r="R30" s="119"/>
    </row>
    <row r="31" spans="1:24" s="112" customFormat="1" ht="44.25" customHeight="1" thickBot="1">
      <c r="A31" s="179" t="s">
        <v>246</v>
      </c>
      <c r="B31" s="179"/>
      <c r="C31" s="119"/>
      <c r="D31" s="263">
        <v>30</v>
      </c>
      <c r="E31" s="178" t="s">
        <v>245</v>
      </c>
      <c r="G31" s="189" t="s">
        <v>249</v>
      </c>
      <c r="H31" s="121"/>
      <c r="I31" s="190">
        <f>IF(C15&gt;0,K25/C15,0)</f>
        <v>0</v>
      </c>
      <c r="J31" s="178" t="s">
        <v>257</v>
      </c>
      <c r="K31" s="139">
        <f>IF(K25&gt;0,IF(K25&gt;D31,"NO","SI"),"")</f>
      </c>
      <c r="L31" s="194" t="str">
        <f>IF(K25=0,"No hay datos","")</f>
        <v>No hay datos</v>
      </c>
      <c r="M31" s="376"/>
      <c r="N31" s="376"/>
      <c r="O31" s="376"/>
      <c r="P31" s="197"/>
      <c r="Q31" s="195"/>
      <c r="R31" s="129"/>
      <c r="S31" s="196" t="s">
        <v>65</v>
      </c>
      <c r="T31" s="191">
        <f>IF(O20=0,"",X26*1000/O20)</f>
      </c>
      <c r="U31" s="192" t="s">
        <v>256</v>
      </c>
      <c r="V31" s="123"/>
      <c r="W31" s="122"/>
      <c r="X31" s="193">
        <f>IF(O24=0,"",IF(T31&gt;P31,"NO","SI"))</f>
      </c>
    </row>
    <row r="32" spans="1:18" s="112" customFormat="1" ht="44.25" customHeight="1" thickBot="1">
      <c r="A32" s="179"/>
      <c r="B32" s="179"/>
      <c r="C32" s="119"/>
      <c r="D32" s="180"/>
      <c r="E32" s="178"/>
      <c r="G32" s="183"/>
      <c r="H32" s="122"/>
      <c r="I32" s="122"/>
      <c r="J32" s="122"/>
      <c r="K32" s="125"/>
      <c r="L32" s="186"/>
      <c r="M32" s="119"/>
      <c r="N32" s="119"/>
      <c r="O32" s="119"/>
      <c r="P32" s="119"/>
      <c r="Q32" s="119"/>
      <c r="R32" s="119"/>
    </row>
    <row r="33" spans="1:12" s="112" customFormat="1" ht="32.25" customHeight="1">
      <c r="A33" s="279" t="s">
        <v>122</v>
      </c>
      <c r="B33" s="280"/>
      <c r="C33" s="258"/>
      <c r="D33" s="258"/>
      <c r="E33" s="259"/>
      <c r="F33" s="259"/>
      <c r="G33" s="259"/>
      <c r="H33" s="259"/>
      <c r="I33" s="259"/>
      <c r="J33" s="259"/>
      <c r="K33" s="260"/>
      <c r="L33" s="257"/>
    </row>
    <row r="34" spans="1:12" ht="32.25" customHeight="1">
      <c r="A34" s="126"/>
      <c r="B34" s="248"/>
      <c r="C34" s="221" t="s">
        <v>123</v>
      </c>
      <c r="D34" s="221"/>
      <c r="E34" s="356"/>
      <c r="F34" s="357"/>
      <c r="G34" s="357"/>
      <c r="H34" s="357"/>
      <c r="I34" s="357"/>
      <c r="J34" s="357"/>
      <c r="K34" s="357"/>
      <c r="L34" s="358"/>
    </row>
    <row r="35" spans="1:12" ht="32.25" customHeight="1" thickBot="1">
      <c r="A35" s="249"/>
      <c r="B35" s="123"/>
      <c r="C35" s="250" t="s">
        <v>124</v>
      </c>
      <c r="D35" s="250"/>
      <c r="E35" s="281"/>
      <c r="F35" s="282"/>
      <c r="G35" s="1"/>
      <c r="H35" s="250" t="s">
        <v>125</v>
      </c>
      <c r="I35" s="283"/>
      <c r="J35" s="284"/>
      <c r="K35" s="284"/>
      <c r="L35" s="285"/>
    </row>
    <row r="36" spans="1:12" ht="32.25" customHeight="1">
      <c r="A36" s="248" t="s">
        <v>268</v>
      </c>
      <c r="B36" s="256"/>
      <c r="C36" s="353"/>
      <c r="D36" s="354"/>
      <c r="E36" s="354"/>
      <c r="F36" s="354"/>
      <c r="G36" s="354"/>
      <c r="H36" s="354"/>
      <c r="I36" s="354"/>
      <c r="J36" s="354"/>
      <c r="K36" s="354"/>
      <c r="L36" s="355"/>
    </row>
    <row r="37" spans="1:12" ht="32.25" customHeight="1">
      <c r="A37" s="352" t="s">
        <v>104</v>
      </c>
      <c r="B37" s="352"/>
      <c r="C37" s="352"/>
      <c r="D37" s="352"/>
      <c r="E37" s="352"/>
      <c r="F37" s="352"/>
      <c r="G37" s="352"/>
      <c r="H37" s="352"/>
      <c r="I37" s="352"/>
      <c r="J37" s="352"/>
      <c r="K37" s="352"/>
      <c r="L37" s="2"/>
    </row>
    <row r="38" spans="1:12" ht="32.25" customHeight="1">
      <c r="A38" s="286" t="s">
        <v>3</v>
      </c>
      <c r="B38" s="287"/>
      <c r="C38" s="251"/>
      <c r="D38" s="252"/>
      <c r="E38" s="252"/>
      <c r="F38" s="253"/>
      <c r="H38" s="288" t="s">
        <v>269</v>
      </c>
      <c r="I38" s="289"/>
      <c r="J38" s="290"/>
      <c r="K38" s="290"/>
      <c r="L38" s="291"/>
    </row>
    <row r="39" spans="1:12" ht="32.25" customHeight="1">
      <c r="A39" s="254"/>
      <c r="B39" s="255"/>
      <c r="C39" s="255"/>
      <c r="D39" s="255"/>
      <c r="E39" s="255"/>
      <c r="F39" s="255"/>
      <c r="H39" s="255"/>
      <c r="I39" s="292"/>
      <c r="J39" s="293"/>
      <c r="K39" s="293"/>
      <c r="L39" s="294"/>
    </row>
  </sheetData>
  <sheetProtection/>
  <mergeCells count="37">
    <mergeCell ref="G3:I3"/>
    <mergeCell ref="J3:K3"/>
    <mergeCell ref="A4:E4"/>
    <mergeCell ref="G4:J4"/>
    <mergeCell ref="J5:K5"/>
    <mergeCell ref="H25:J25"/>
    <mergeCell ref="C12:J12"/>
    <mergeCell ref="C11:J11"/>
    <mergeCell ref="F21:G21"/>
    <mergeCell ref="F23:G23"/>
    <mergeCell ref="M31:O31"/>
    <mergeCell ref="G28:L28"/>
    <mergeCell ref="B27:C27"/>
    <mergeCell ref="B28:C28"/>
    <mergeCell ref="B29:C29"/>
    <mergeCell ref="A22:A25"/>
    <mergeCell ref="B26:C26"/>
    <mergeCell ref="H22:J22"/>
    <mergeCell ref="F25:G25"/>
    <mergeCell ref="F22:G22"/>
    <mergeCell ref="B22:C22"/>
    <mergeCell ref="A17:A20"/>
    <mergeCell ref="E7:K7"/>
    <mergeCell ref="B17:C17"/>
    <mergeCell ref="B21:C21"/>
    <mergeCell ref="F24:G24"/>
    <mergeCell ref="H24:J24"/>
    <mergeCell ref="A37:K37"/>
    <mergeCell ref="C36:L36"/>
    <mergeCell ref="E34:L34"/>
    <mergeCell ref="C2:L2"/>
    <mergeCell ref="A2:B2"/>
    <mergeCell ref="C3:F3"/>
    <mergeCell ref="A3:B3"/>
    <mergeCell ref="A6:B7"/>
    <mergeCell ref="H23:J23"/>
    <mergeCell ref="H21:J21"/>
  </mergeCells>
  <conditionalFormatting sqref="K4">
    <cfRule type="expression" priority="1" dxfId="15" stopIfTrue="1">
      <formula>$F$4="SÍ"</formula>
    </cfRule>
  </conditionalFormatting>
  <dataValidations count="1">
    <dataValidation type="list" allowBlank="1" showInputMessage="1" showErrorMessage="1" sqref="F4">
      <formula1>$M$3:$M$5</formula1>
    </dataValidation>
  </dataValidations>
  <printOptions/>
  <pageMargins left="0.75" right="0.75" top="1" bottom="1" header="0" footer="0"/>
  <pageSetup horizontalDpi="600" verticalDpi="600" orientation="portrait" paperSize="9" scale="42" r:id="rId4"/>
  <drawing r:id="rId3"/>
  <legacyDrawing r:id="rId2"/>
</worksheet>
</file>

<file path=xl/worksheets/sheet2.xml><?xml version="1.0" encoding="utf-8"?>
<worksheet xmlns="http://schemas.openxmlformats.org/spreadsheetml/2006/main" xmlns:r="http://schemas.openxmlformats.org/officeDocument/2006/relationships">
  <sheetPr codeName="Hoja14">
    <tabColor theme="2" tint="-0.09996999800205231"/>
  </sheetPr>
  <dimension ref="A3:G37"/>
  <sheetViews>
    <sheetView showGridLines="0" view="pageBreakPreview" zoomScale="75" zoomScaleSheetLayoutView="75" zoomScalePageLayoutView="0" workbookViewId="0" topLeftCell="A1">
      <selection activeCell="F25" sqref="F25"/>
    </sheetView>
  </sheetViews>
  <sheetFormatPr defaultColWidth="11.00390625" defaultRowHeight="15"/>
  <cols>
    <col min="1" max="1" width="8.00390625" style="0" customWidth="1"/>
    <col min="3" max="3" width="12.125" style="0" customWidth="1"/>
  </cols>
  <sheetData>
    <row r="3" spans="2:6" ht="20.25" thickBot="1">
      <c r="B3" s="14" t="s">
        <v>19</v>
      </c>
      <c r="C3" s="14"/>
      <c r="D3" s="14"/>
      <c r="E3" s="15"/>
      <c r="F3" s="15"/>
    </row>
    <row r="4" spans="1:7" ht="15">
      <c r="A4" s="3"/>
      <c r="B4" s="4"/>
      <c r="C4" s="4"/>
      <c r="D4" s="4"/>
      <c r="E4" s="4"/>
      <c r="F4" s="4"/>
      <c r="G4" s="5"/>
    </row>
    <row r="5" spans="1:7" ht="15">
      <c r="A5" s="6"/>
      <c r="B5" s="2"/>
      <c r="C5" s="2"/>
      <c r="D5" s="2"/>
      <c r="E5" s="2"/>
      <c r="F5" s="2"/>
      <c r="G5" s="7"/>
    </row>
    <row r="6" spans="1:7" ht="15">
      <c r="A6" s="6"/>
      <c r="B6" s="2"/>
      <c r="C6" s="2"/>
      <c r="D6" s="2"/>
      <c r="E6" s="2"/>
      <c r="F6" s="2"/>
      <c r="G6" s="7"/>
    </row>
    <row r="7" spans="1:7" ht="15">
      <c r="A7" s="6"/>
      <c r="B7" s="2"/>
      <c r="C7" s="2"/>
      <c r="D7" s="2"/>
      <c r="E7" s="2"/>
      <c r="F7" s="2"/>
      <c r="G7" s="7"/>
    </row>
    <row r="8" spans="1:7" ht="15">
      <c r="A8" s="6"/>
      <c r="B8" s="2"/>
      <c r="C8" s="2"/>
      <c r="D8" s="2"/>
      <c r="E8" s="2"/>
      <c r="F8" s="2"/>
      <c r="G8" s="7"/>
    </row>
    <row r="9" spans="1:7" ht="15">
      <c r="A9" s="6"/>
      <c r="B9" s="2"/>
      <c r="C9" s="2"/>
      <c r="D9" s="2"/>
      <c r="E9" s="2"/>
      <c r="F9" s="2"/>
      <c r="G9" s="7"/>
    </row>
    <row r="10" spans="1:7" ht="15">
      <c r="A10" s="6"/>
      <c r="B10" s="2"/>
      <c r="C10" s="2"/>
      <c r="D10" s="2"/>
      <c r="E10" s="2"/>
      <c r="F10" s="2"/>
      <c r="G10" s="7"/>
    </row>
    <row r="11" spans="1:7" ht="15">
      <c r="A11" s="6"/>
      <c r="B11" s="2"/>
      <c r="C11" s="2"/>
      <c r="D11" s="2"/>
      <c r="E11" s="2"/>
      <c r="F11" s="2"/>
      <c r="G11" s="7"/>
    </row>
    <row r="12" spans="1:7" ht="15">
      <c r="A12" s="6"/>
      <c r="B12" s="2"/>
      <c r="C12" s="2"/>
      <c r="D12" s="2"/>
      <c r="E12" s="2"/>
      <c r="F12" s="2"/>
      <c r="G12" s="7"/>
    </row>
    <row r="13" spans="1:7" ht="15">
      <c r="A13" s="6"/>
      <c r="B13" s="2"/>
      <c r="C13" s="2"/>
      <c r="D13" s="2"/>
      <c r="E13" s="2"/>
      <c r="F13" s="2"/>
      <c r="G13" s="7"/>
    </row>
    <row r="14" spans="1:7" ht="15">
      <c r="A14" s="6"/>
      <c r="B14" s="2"/>
      <c r="C14" s="2"/>
      <c r="D14" s="2"/>
      <c r="E14" s="2"/>
      <c r="F14" s="2"/>
      <c r="G14" s="7"/>
    </row>
    <row r="15" spans="1:7" ht="15">
      <c r="A15" s="6"/>
      <c r="B15" s="2"/>
      <c r="C15" s="2"/>
      <c r="D15" s="2"/>
      <c r="E15" s="2"/>
      <c r="F15" s="2"/>
      <c r="G15" s="7"/>
    </row>
    <row r="16" spans="1:7" ht="15">
      <c r="A16" s="6"/>
      <c r="B16" s="2"/>
      <c r="C16" s="2"/>
      <c r="D16" s="2"/>
      <c r="E16" s="2"/>
      <c r="F16" s="2"/>
      <c r="G16" s="7"/>
    </row>
    <row r="17" spans="1:7" ht="15">
      <c r="A17" s="6"/>
      <c r="B17" s="2"/>
      <c r="C17" s="2"/>
      <c r="D17" s="2"/>
      <c r="E17" s="2"/>
      <c r="F17" s="2"/>
      <c r="G17" s="7"/>
    </row>
    <row r="18" spans="1:7" ht="15">
      <c r="A18" s="6"/>
      <c r="B18" s="2"/>
      <c r="C18" s="2"/>
      <c r="D18" s="2"/>
      <c r="E18" s="2"/>
      <c r="F18" s="2"/>
      <c r="G18" s="7"/>
    </row>
    <row r="19" spans="1:7" ht="15">
      <c r="A19" s="6"/>
      <c r="B19" s="2"/>
      <c r="C19" s="2"/>
      <c r="D19" s="2"/>
      <c r="E19" s="2"/>
      <c r="F19" s="2"/>
      <c r="G19" s="7"/>
    </row>
    <row r="20" spans="1:7" ht="15">
      <c r="A20" s="6"/>
      <c r="B20" s="2"/>
      <c r="C20" s="2"/>
      <c r="D20" s="2"/>
      <c r="E20" s="2"/>
      <c r="F20" s="2"/>
      <c r="G20" s="7"/>
    </row>
    <row r="21" spans="1:7" ht="16.5">
      <c r="A21" s="6"/>
      <c r="B21" s="10"/>
      <c r="C21" s="2"/>
      <c r="D21" s="2"/>
      <c r="E21" s="2"/>
      <c r="F21" s="2"/>
      <c r="G21" s="7"/>
    </row>
    <row r="22" spans="1:7" ht="15">
      <c r="A22" s="6"/>
      <c r="B22" s="2"/>
      <c r="C22" s="2"/>
      <c r="D22" s="2"/>
      <c r="E22" s="2"/>
      <c r="F22" s="2"/>
      <c r="G22" s="7"/>
    </row>
    <row r="23" spans="1:7" ht="15">
      <c r="A23" s="6"/>
      <c r="B23" s="2"/>
      <c r="C23" s="2"/>
      <c r="D23" s="2"/>
      <c r="E23" s="2"/>
      <c r="F23" s="2"/>
      <c r="G23" s="7"/>
    </row>
    <row r="24" spans="1:7" ht="15.75" thickBot="1">
      <c r="A24" s="8"/>
      <c r="B24" s="1"/>
      <c r="C24" s="1"/>
      <c r="D24" s="1"/>
      <c r="E24" s="1"/>
      <c r="F24" s="1"/>
      <c r="G24" s="9"/>
    </row>
    <row r="25" ht="17.25" thickBot="1">
      <c r="A25" s="12" t="s">
        <v>20</v>
      </c>
    </row>
    <row r="26" spans="1:7" ht="15">
      <c r="A26" s="3" t="e">
        <f>#REF!</f>
        <v>#REF!</v>
      </c>
      <c r="B26" s="4"/>
      <c r="C26" s="4"/>
      <c r="D26" s="4"/>
      <c r="E26" s="4"/>
      <c r="F26" s="4"/>
      <c r="G26" s="5"/>
    </row>
    <row r="27" spans="1:7" ht="15.75" thickBot="1">
      <c r="A27" s="8"/>
      <c r="B27" s="1"/>
      <c r="C27" s="1"/>
      <c r="D27" s="1"/>
      <c r="E27" s="1"/>
      <c r="F27" s="1"/>
      <c r="G27" s="9"/>
    </row>
    <row r="28" ht="15.75" thickBot="1"/>
    <row r="29" spans="1:7" ht="15">
      <c r="A29" s="3"/>
      <c r="B29" s="4"/>
      <c r="C29" s="4"/>
      <c r="D29" s="4"/>
      <c r="E29" s="4"/>
      <c r="F29" s="4"/>
      <c r="G29" s="5"/>
    </row>
    <row r="30" spans="1:7" ht="15.75" thickBot="1">
      <c r="A30" s="8"/>
      <c r="B30" s="1"/>
      <c r="C30" s="1"/>
      <c r="D30" s="1"/>
      <c r="E30" s="1"/>
      <c r="F30" s="1"/>
      <c r="G30" s="9"/>
    </row>
    <row r="33" ht="16.5">
      <c r="B33" s="12" t="s">
        <v>22</v>
      </c>
    </row>
    <row r="37" ht="16.5">
      <c r="B37" s="12"/>
    </row>
  </sheetData>
  <sheetProtection/>
  <printOptions/>
  <pageMargins left="0.75" right="0.75" top="1" bottom="1" header="0" footer="0"/>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P26"/>
  <sheetViews>
    <sheetView showGridLines="0" view="pageBreakPreview" zoomScale="60" zoomScalePageLayoutView="0" workbookViewId="0" topLeftCell="A1">
      <selection activeCell="I21" sqref="I21"/>
    </sheetView>
  </sheetViews>
  <sheetFormatPr defaultColWidth="11.00390625" defaultRowHeight="15"/>
  <cols>
    <col min="2" max="2" width="5.125" style="0" customWidth="1"/>
  </cols>
  <sheetData>
    <row r="1" ht="63.75" customHeight="1"/>
    <row r="2" spans="1:16" ht="69" customHeight="1">
      <c r="A2" s="300" t="s">
        <v>74</v>
      </c>
      <c r="B2" s="300"/>
      <c r="C2" s="300"/>
      <c r="D2" s="300"/>
      <c r="E2" s="300"/>
      <c r="F2" s="300"/>
      <c r="G2" s="300"/>
      <c r="H2" s="300"/>
      <c r="I2" s="300"/>
      <c r="J2" s="300"/>
      <c r="K2" s="300"/>
      <c r="L2" s="300"/>
      <c r="M2" s="300"/>
      <c r="N2" s="300"/>
      <c r="O2" s="300"/>
      <c r="P2" s="300"/>
    </row>
    <row r="3" spans="1:13" ht="15" customHeight="1">
      <c r="A3" s="141"/>
      <c r="B3" s="141"/>
      <c r="C3" s="141"/>
      <c r="D3" s="141"/>
      <c r="E3" s="141"/>
      <c r="F3" s="141"/>
      <c r="G3" s="141"/>
      <c r="H3" s="141"/>
      <c r="I3" s="141"/>
      <c r="J3" s="141"/>
      <c r="K3" s="141"/>
      <c r="L3" s="141"/>
      <c r="M3" s="141"/>
    </row>
    <row r="4" spans="1:12" ht="19.5">
      <c r="A4" s="56"/>
      <c r="B4" s="56"/>
      <c r="C4" s="56"/>
      <c r="D4" s="56"/>
      <c r="E4" s="56"/>
      <c r="F4" s="56"/>
      <c r="G4" s="56"/>
      <c r="L4" s="64"/>
    </row>
    <row r="5" spans="1:16" ht="65.25" customHeight="1">
      <c r="A5" s="143">
        <v>15</v>
      </c>
      <c r="B5" s="142" t="s">
        <v>86</v>
      </c>
      <c r="C5" s="299" t="s">
        <v>128</v>
      </c>
      <c r="D5" s="299"/>
      <c r="E5" s="299"/>
      <c r="F5" s="299"/>
      <c r="G5" s="299"/>
      <c r="H5" s="299"/>
      <c r="I5" s="299"/>
      <c r="J5" s="299"/>
      <c r="K5" s="299"/>
      <c r="L5" s="299"/>
      <c r="M5" s="299"/>
      <c r="N5" s="299"/>
      <c r="O5" s="299"/>
      <c r="P5" s="299"/>
    </row>
    <row r="6" spans="1:12" ht="16.5" customHeight="1">
      <c r="A6" s="144"/>
      <c r="B6" s="144"/>
      <c r="C6" s="144"/>
      <c r="D6" s="144"/>
      <c r="E6" s="144"/>
      <c r="F6" s="144"/>
      <c r="G6" s="144"/>
      <c r="H6" s="144"/>
      <c r="L6" s="64"/>
    </row>
    <row r="7" spans="1:15" ht="39" customHeight="1">
      <c r="A7" s="149" t="s">
        <v>86</v>
      </c>
      <c r="B7" s="297" t="s">
        <v>281</v>
      </c>
      <c r="C7" s="297"/>
      <c r="D7" s="297"/>
      <c r="E7" s="297"/>
      <c r="F7" s="297"/>
      <c r="G7" s="297"/>
      <c r="H7" s="297"/>
      <c r="I7" s="297"/>
      <c r="J7" s="297"/>
      <c r="K7" s="297"/>
      <c r="L7" s="297"/>
      <c r="M7" s="302"/>
      <c r="N7" s="302"/>
      <c r="O7" s="302"/>
    </row>
    <row r="8" spans="1:15" ht="27.75" customHeight="1">
      <c r="A8" s="149" t="s">
        <v>86</v>
      </c>
      <c r="B8" s="297" t="s">
        <v>282</v>
      </c>
      <c r="C8" s="297"/>
      <c r="D8" s="297"/>
      <c r="E8" s="297"/>
      <c r="F8" s="297"/>
      <c r="G8" s="297"/>
      <c r="H8" s="297"/>
      <c r="I8" s="297"/>
      <c r="J8" s="297"/>
      <c r="K8" s="297"/>
      <c r="L8" s="297"/>
      <c r="M8" s="298"/>
      <c r="N8" s="298"/>
      <c r="O8" s="298"/>
    </row>
    <row r="9" spans="1:13" ht="36.75" customHeight="1">
      <c r="A9" s="149" t="s">
        <v>86</v>
      </c>
      <c r="B9" s="297" t="s">
        <v>91</v>
      </c>
      <c r="C9" s="297"/>
      <c r="D9" s="297"/>
      <c r="E9" s="297"/>
      <c r="F9" s="297"/>
      <c r="G9" s="297"/>
      <c r="H9" s="297"/>
      <c r="I9" s="297"/>
      <c r="J9" s="297"/>
      <c r="K9" s="297"/>
      <c r="L9" s="297"/>
      <c r="M9" s="64"/>
    </row>
    <row r="10" spans="1:16" ht="46.5" customHeight="1">
      <c r="A10" s="149" t="s">
        <v>86</v>
      </c>
      <c r="B10" s="297" t="s">
        <v>88</v>
      </c>
      <c r="C10" s="297"/>
      <c r="D10" s="297"/>
      <c r="E10" s="297"/>
      <c r="F10" s="297"/>
      <c r="G10" s="297"/>
      <c r="H10" s="297"/>
      <c r="I10" s="297"/>
      <c r="J10" s="297"/>
      <c r="K10" s="297"/>
      <c r="L10" s="297"/>
      <c r="M10" s="297"/>
      <c r="N10" s="297"/>
      <c r="O10" s="297"/>
      <c r="P10" s="297"/>
    </row>
    <row r="11" spans="1:16" ht="29.25" customHeight="1">
      <c r="A11" s="149" t="s">
        <v>86</v>
      </c>
      <c r="B11" s="301" t="s">
        <v>241</v>
      </c>
      <c r="C11" s="301"/>
      <c r="D11" s="301"/>
      <c r="E11" s="301"/>
      <c r="F11" s="301"/>
      <c r="G11" s="301"/>
      <c r="H11" s="301"/>
      <c r="I11" s="301"/>
      <c r="J11" s="301"/>
      <c r="K11" s="301"/>
      <c r="L11" s="301"/>
      <c r="M11" s="301"/>
      <c r="N11" s="301"/>
      <c r="O11" s="301"/>
      <c r="P11" s="301"/>
    </row>
    <row r="12" spans="1:16" ht="53.25" customHeight="1">
      <c r="A12" s="149" t="s">
        <v>86</v>
      </c>
      <c r="B12" s="297" t="s">
        <v>242</v>
      </c>
      <c r="C12" s="297"/>
      <c r="D12" s="297"/>
      <c r="E12" s="297"/>
      <c r="F12" s="297"/>
      <c r="G12" s="297"/>
      <c r="H12" s="297"/>
      <c r="I12" s="297"/>
      <c r="J12" s="297"/>
      <c r="K12" s="297"/>
      <c r="L12" s="297"/>
      <c r="M12" s="297"/>
      <c r="N12" s="297"/>
      <c r="O12" s="297"/>
      <c r="P12" s="297"/>
    </row>
    <row r="13" spans="1:13" ht="22.5">
      <c r="A13" s="149" t="s">
        <v>86</v>
      </c>
      <c r="B13" s="297" t="s">
        <v>89</v>
      </c>
      <c r="C13" s="297"/>
      <c r="D13" s="297"/>
      <c r="E13" s="297"/>
      <c r="F13" s="297"/>
      <c r="G13" s="297"/>
      <c r="H13" s="297"/>
      <c r="I13" s="297"/>
      <c r="J13" s="297"/>
      <c r="K13" s="297"/>
      <c r="L13" s="297"/>
      <c r="M13" s="64"/>
    </row>
    <row r="14" spans="1:13" ht="16.5" customHeight="1">
      <c r="A14" s="149" t="s">
        <v>86</v>
      </c>
      <c r="B14" s="113" t="s">
        <v>85</v>
      </c>
      <c r="C14" s="113"/>
      <c r="D14" s="113"/>
      <c r="E14" s="113"/>
      <c r="F14" s="113"/>
      <c r="G14" s="113"/>
      <c r="H14" s="113"/>
      <c r="I14" s="113"/>
      <c r="J14" s="113"/>
      <c r="K14" s="113"/>
      <c r="L14" s="113"/>
      <c r="M14" s="95"/>
    </row>
    <row r="15" spans="1:13" ht="33.75" customHeight="1">
      <c r="A15" s="149"/>
      <c r="B15" s="114" t="s">
        <v>86</v>
      </c>
      <c r="C15" s="297" t="s">
        <v>90</v>
      </c>
      <c r="D15" s="297"/>
      <c r="E15" s="297"/>
      <c r="F15" s="297"/>
      <c r="G15" s="297"/>
      <c r="H15" s="297"/>
      <c r="I15" s="297"/>
      <c r="J15" s="297"/>
      <c r="K15" s="297"/>
      <c r="L15" s="297"/>
      <c r="M15" s="95"/>
    </row>
    <row r="16" spans="1:13" ht="22.5">
      <c r="A16" s="149"/>
      <c r="B16" s="114" t="s">
        <v>86</v>
      </c>
      <c r="C16" s="113" t="s">
        <v>112</v>
      </c>
      <c r="D16" s="113"/>
      <c r="E16" s="113"/>
      <c r="F16" s="113"/>
      <c r="G16" s="113"/>
      <c r="H16" s="113"/>
      <c r="I16" s="113"/>
      <c r="J16" s="113"/>
      <c r="K16" s="113"/>
      <c r="L16" s="113"/>
      <c r="M16" s="64"/>
    </row>
    <row r="17" spans="1:13" ht="15.75" customHeight="1">
      <c r="A17" s="149" t="s">
        <v>86</v>
      </c>
      <c r="B17" s="113" t="s">
        <v>110</v>
      </c>
      <c r="C17" s="113"/>
      <c r="D17" s="113"/>
      <c r="E17" s="113"/>
      <c r="F17" s="113"/>
      <c r="G17" s="113"/>
      <c r="H17" s="113"/>
      <c r="I17" s="113"/>
      <c r="J17" s="113"/>
      <c r="K17" s="113"/>
      <c r="L17" s="113"/>
      <c r="M17" s="64"/>
    </row>
    <row r="18" spans="1:13" ht="22.5">
      <c r="A18" s="149"/>
      <c r="B18" s="114" t="s">
        <v>86</v>
      </c>
      <c r="C18" s="113" t="s">
        <v>92</v>
      </c>
      <c r="D18" s="113"/>
      <c r="E18" s="113"/>
      <c r="F18" s="113"/>
      <c r="G18" s="113"/>
      <c r="H18" s="113"/>
      <c r="I18" s="113"/>
      <c r="J18" s="113"/>
      <c r="K18" s="113"/>
      <c r="L18" s="113"/>
      <c r="M18" s="64"/>
    </row>
    <row r="19" spans="1:13" ht="22.5">
      <c r="A19" s="149"/>
      <c r="B19" s="114" t="s">
        <v>86</v>
      </c>
      <c r="C19" s="113" t="s">
        <v>87</v>
      </c>
      <c r="D19" s="113"/>
      <c r="E19" s="113"/>
      <c r="F19" s="113"/>
      <c r="G19" s="113"/>
      <c r="H19" s="113"/>
      <c r="I19" s="113"/>
      <c r="J19" s="113"/>
      <c r="K19" s="113"/>
      <c r="L19" s="113"/>
      <c r="M19" s="64"/>
    </row>
    <row r="20" spans="1:13" ht="22.5">
      <c r="A20" s="149" t="s">
        <v>86</v>
      </c>
      <c r="B20" s="113" t="s">
        <v>105</v>
      </c>
      <c r="M20" s="64"/>
    </row>
    <row r="21" spans="2:13" ht="16.5">
      <c r="B21" s="114" t="s">
        <v>86</v>
      </c>
      <c r="C21" s="127" t="s">
        <v>106</v>
      </c>
      <c r="D21" s="127"/>
      <c r="E21" s="127"/>
      <c r="F21" s="127"/>
      <c r="G21" s="127"/>
      <c r="H21" s="127"/>
      <c r="I21" s="127"/>
      <c r="J21" s="127"/>
      <c r="K21" s="127"/>
      <c r="M21" s="64"/>
    </row>
    <row r="22" spans="2:13" ht="16.5">
      <c r="B22" s="114" t="s">
        <v>86</v>
      </c>
      <c r="C22" s="127" t="s">
        <v>107</v>
      </c>
      <c r="D22" s="127"/>
      <c r="E22" s="127"/>
      <c r="F22" s="127"/>
      <c r="G22" s="127"/>
      <c r="H22" s="127"/>
      <c r="I22" s="127"/>
      <c r="J22" s="127"/>
      <c r="K22" s="127"/>
      <c r="M22" s="64"/>
    </row>
    <row r="23" spans="2:13" ht="16.5">
      <c r="B23" s="114" t="s">
        <v>86</v>
      </c>
      <c r="C23" s="127" t="s">
        <v>108</v>
      </c>
      <c r="D23" s="127"/>
      <c r="E23" s="127"/>
      <c r="F23" s="127"/>
      <c r="G23" s="127"/>
      <c r="H23" s="127"/>
      <c r="I23" s="127"/>
      <c r="J23" s="127"/>
      <c r="K23" s="127"/>
      <c r="M23" s="64"/>
    </row>
    <row r="24" spans="2:13" ht="15">
      <c r="B24" s="114" t="s">
        <v>86</v>
      </c>
      <c r="C24" s="127" t="s">
        <v>109</v>
      </c>
      <c r="D24" s="127"/>
      <c r="E24" s="127"/>
      <c r="F24" s="127"/>
      <c r="G24" s="127"/>
      <c r="H24" s="127"/>
      <c r="I24" s="127"/>
      <c r="J24" s="127"/>
      <c r="K24" s="127"/>
      <c r="M24" s="127"/>
    </row>
    <row r="25" spans="2:13" ht="15">
      <c r="B25" s="114" t="s">
        <v>86</v>
      </c>
      <c r="C25" s="113" t="s">
        <v>113</v>
      </c>
      <c r="D25" s="113"/>
      <c r="E25" s="113"/>
      <c r="F25" s="113"/>
      <c r="G25" s="113"/>
      <c r="H25" s="113"/>
      <c r="I25" s="113"/>
      <c r="J25" s="113"/>
      <c r="K25" s="113"/>
      <c r="M25" s="127"/>
    </row>
    <row r="26" spans="2:13" ht="16.5">
      <c r="B26" s="114" t="s">
        <v>86</v>
      </c>
      <c r="C26" s="113" t="s">
        <v>114</v>
      </c>
      <c r="M26" s="64"/>
    </row>
  </sheetData>
  <sheetProtection/>
  <mergeCells count="10">
    <mergeCell ref="B8:O8"/>
    <mergeCell ref="B12:P12"/>
    <mergeCell ref="B13:L13"/>
    <mergeCell ref="C15:L15"/>
    <mergeCell ref="C5:P5"/>
    <mergeCell ref="A2:P2"/>
    <mergeCell ref="B9:L9"/>
    <mergeCell ref="B10:P10"/>
    <mergeCell ref="B11:P11"/>
    <mergeCell ref="B7:O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codeName="Hoja16"/>
  <dimension ref="A2:O62"/>
  <sheetViews>
    <sheetView showGridLines="0" showZeros="0" view="pageBreakPreview" zoomScale="75" zoomScaleSheetLayoutView="75" zoomScalePageLayoutView="0" workbookViewId="0" topLeftCell="I37">
      <selection activeCell="K41" sqref="K41"/>
    </sheetView>
  </sheetViews>
  <sheetFormatPr defaultColWidth="11.00390625" defaultRowHeight="15"/>
  <cols>
    <col min="1" max="1" width="12.125" style="0" customWidth="1"/>
    <col min="2" max="2" width="22.25390625" style="0" customWidth="1"/>
    <col min="3" max="3" width="15.75390625" style="0" customWidth="1"/>
    <col min="10" max="10" width="13.375" style="0" customWidth="1"/>
    <col min="11" max="11" width="14.50390625" style="0" customWidth="1"/>
    <col min="12" max="12" width="9.625" style="0" customWidth="1"/>
    <col min="13" max="13" width="16.125" style="0" customWidth="1"/>
    <col min="14" max="14" width="14.625" style="0" customWidth="1"/>
    <col min="15" max="15" width="7.625" style="0" customWidth="1"/>
  </cols>
  <sheetData>
    <row r="1" ht="0.75" customHeight="1"/>
    <row r="2" spans="1:15" s="116" customFormat="1" ht="23.25" thickBot="1">
      <c r="A2" s="235">
        <f>PGD!C2</f>
        <v>0</v>
      </c>
      <c r="B2" s="235"/>
      <c r="C2" s="235"/>
      <c r="D2" s="235"/>
      <c r="E2" s="235"/>
      <c r="F2" s="235"/>
      <c r="G2" s="235"/>
      <c r="H2" s="235"/>
      <c r="I2" s="235"/>
      <c r="J2" s="235">
        <f>PGD!C3</f>
        <v>0</v>
      </c>
      <c r="K2" s="235"/>
      <c r="L2" s="235"/>
      <c r="M2" s="235" t="s">
        <v>103</v>
      </c>
      <c r="N2" s="235">
        <f>PGD!C5</f>
        <v>0</v>
      </c>
      <c r="O2" s="235"/>
    </row>
    <row r="3" spans="1:15" ht="51" customHeight="1" thickBot="1">
      <c r="A3" s="59" t="s">
        <v>35</v>
      </c>
      <c r="B3" s="305" t="s">
        <v>45</v>
      </c>
      <c r="C3" s="305"/>
      <c r="D3" s="305"/>
      <c r="E3" s="305"/>
      <c r="F3" s="305"/>
      <c r="G3" s="305"/>
      <c r="H3" s="305"/>
      <c r="I3" s="305"/>
      <c r="J3" s="305"/>
      <c r="K3" s="305"/>
      <c r="L3" s="202"/>
      <c r="M3" s="233" t="s">
        <v>46</v>
      </c>
      <c r="N3" s="234">
        <f>N9+N39+N53</f>
        <v>0</v>
      </c>
      <c r="O3" s="22">
        <f>IF(N3&gt;0,"kg",0)</f>
        <v>0</v>
      </c>
    </row>
    <row r="4" spans="1:15" ht="16.5" customHeight="1" thickBot="1">
      <c r="A4" s="87"/>
      <c r="B4" s="306"/>
      <c r="C4" s="306"/>
      <c r="D4" s="306"/>
      <c r="E4" s="306"/>
      <c r="F4" s="306"/>
      <c r="G4" s="306"/>
      <c r="H4" s="306"/>
      <c r="I4" s="306"/>
      <c r="J4" s="306"/>
      <c r="K4" s="306"/>
      <c r="L4" s="203"/>
      <c r="M4" s="86"/>
      <c r="N4" s="86"/>
      <c r="O4" s="57"/>
    </row>
    <row r="5" spans="1:15" ht="16.5" customHeight="1">
      <c r="A5" s="28"/>
      <c r="B5" s="202"/>
      <c r="C5" s="202"/>
      <c r="D5" s="202"/>
      <c r="E5" s="202"/>
      <c r="F5" s="202"/>
      <c r="G5" s="202"/>
      <c r="H5" s="202"/>
      <c r="I5" s="202"/>
      <c r="J5" s="202"/>
      <c r="K5" s="202"/>
      <c r="L5" s="202"/>
      <c r="M5" s="209"/>
      <c r="N5" s="209"/>
      <c r="O5" s="23"/>
    </row>
    <row r="6" spans="1:12" ht="22.5">
      <c r="A6" s="108" t="s">
        <v>98</v>
      </c>
      <c r="B6" s="22"/>
      <c r="C6" s="22"/>
      <c r="D6" s="22"/>
      <c r="E6" s="22"/>
      <c r="F6" s="22"/>
      <c r="G6" s="22"/>
      <c r="H6" s="22"/>
      <c r="I6" s="22"/>
      <c r="J6" s="22"/>
      <c r="K6" s="22"/>
      <c r="L6" s="22"/>
    </row>
    <row r="7" spans="1:12" ht="22.5">
      <c r="A7" s="108"/>
      <c r="B7" s="22"/>
      <c r="C7" s="22"/>
      <c r="D7" s="22"/>
      <c r="E7" s="22"/>
      <c r="F7" s="22"/>
      <c r="G7" s="22"/>
      <c r="H7" s="22"/>
      <c r="I7" s="22"/>
      <c r="J7" s="22"/>
      <c r="K7" s="22"/>
      <c r="L7" s="22"/>
    </row>
    <row r="8" spans="3:12" ht="15.75" thickBot="1">
      <c r="C8" s="22"/>
      <c r="D8" s="22"/>
      <c r="E8" s="22"/>
      <c r="F8" s="22"/>
      <c r="G8" s="22"/>
      <c r="H8" s="22"/>
      <c r="I8" s="22"/>
      <c r="J8" s="22"/>
      <c r="K8" s="22"/>
      <c r="L8" s="22"/>
    </row>
    <row r="9" spans="1:15" s="22" customFormat="1" ht="18.75" thickBot="1">
      <c r="A9" s="60"/>
      <c r="M9" s="107" t="s">
        <v>34</v>
      </c>
      <c r="N9" s="198">
        <f>SUM(H11:H35)</f>
        <v>0</v>
      </c>
      <c r="O9" s="22">
        <f>IF(N9&gt;0,"kg",0)</f>
        <v>0</v>
      </c>
    </row>
    <row r="10" spans="1:10" s="12" customFormat="1" ht="78" customHeight="1">
      <c r="A10" s="61"/>
      <c r="B10" s="159" t="s">
        <v>29</v>
      </c>
      <c r="C10" s="160" t="s">
        <v>93</v>
      </c>
      <c r="D10" s="160" t="s">
        <v>83</v>
      </c>
      <c r="E10" s="160" t="s">
        <v>84</v>
      </c>
      <c r="F10" s="163" t="s">
        <v>32</v>
      </c>
      <c r="G10" s="159" t="s">
        <v>33</v>
      </c>
      <c r="H10" s="304" t="s">
        <v>258</v>
      </c>
      <c r="I10" s="304"/>
      <c r="J10" s="12" t="s">
        <v>99</v>
      </c>
    </row>
    <row r="11" spans="1:14" ht="16.5">
      <c r="A11" s="6"/>
      <c r="B11" s="53"/>
      <c r="C11" s="53"/>
      <c r="D11" s="53"/>
      <c r="E11" s="53"/>
      <c r="F11" s="53"/>
      <c r="G11" s="104"/>
      <c r="H11" s="204">
        <f aca="true" t="shared" si="0" ref="H11:H35">IF(D11-E11+F11&lt;0,"error en los datos introducidos",IF(OR(D11&gt;0,E11&gt;0,F11&gt;0),IF(G11&gt;0,G11*(D11+F11-E11),"error introducir el % de COV"),0))</f>
        <v>0</v>
      </c>
      <c r="I11" s="205"/>
      <c r="J11" s="22">
        <f>IF(H11&gt;0,"kg",0)</f>
        <v>0</v>
      </c>
      <c r="N11" s="2"/>
    </row>
    <row r="12" spans="1:14" ht="16.5">
      <c r="A12" s="6"/>
      <c r="B12" s="55"/>
      <c r="C12" s="55"/>
      <c r="D12" s="55"/>
      <c r="E12" s="55"/>
      <c r="F12" s="55"/>
      <c r="G12" s="93"/>
      <c r="H12" s="204">
        <f t="shared" si="0"/>
        <v>0</v>
      </c>
      <c r="I12" s="205"/>
      <c r="J12" s="22">
        <f aca="true" t="shared" si="1" ref="J12:J35">IF(H12&gt;0,"kg",0)</f>
        <v>0</v>
      </c>
      <c r="N12" s="2"/>
    </row>
    <row r="13" spans="1:14" ht="16.5">
      <c r="A13" s="6"/>
      <c r="B13" s="55"/>
      <c r="C13" s="55"/>
      <c r="D13" s="55"/>
      <c r="E13" s="55"/>
      <c r="F13" s="55"/>
      <c r="G13" s="93"/>
      <c r="H13" s="204">
        <f t="shared" si="0"/>
        <v>0</v>
      </c>
      <c r="I13" s="205"/>
      <c r="J13" s="22">
        <f t="shared" si="1"/>
        <v>0</v>
      </c>
      <c r="N13" s="2"/>
    </row>
    <row r="14" spans="1:14" ht="16.5">
      <c r="A14" s="6"/>
      <c r="B14" s="55"/>
      <c r="C14" s="55"/>
      <c r="D14" s="55"/>
      <c r="E14" s="55"/>
      <c r="F14" s="55"/>
      <c r="G14" s="98"/>
      <c r="H14" s="204">
        <f t="shared" si="0"/>
        <v>0</v>
      </c>
      <c r="I14" s="205"/>
      <c r="J14" s="22">
        <f t="shared" si="1"/>
        <v>0</v>
      </c>
      <c r="N14" s="2"/>
    </row>
    <row r="15" spans="1:14" ht="16.5">
      <c r="A15" s="6"/>
      <c r="B15" s="55"/>
      <c r="C15" s="55"/>
      <c r="D15" s="55"/>
      <c r="E15" s="55"/>
      <c r="F15" s="55"/>
      <c r="G15" s="94"/>
      <c r="H15" s="204">
        <f t="shared" si="0"/>
        <v>0</v>
      </c>
      <c r="I15" s="205"/>
      <c r="J15" s="22">
        <f t="shared" si="1"/>
        <v>0</v>
      </c>
      <c r="N15" s="2"/>
    </row>
    <row r="16" spans="1:14" ht="16.5">
      <c r="A16" s="6"/>
      <c r="B16" s="55"/>
      <c r="C16" s="55"/>
      <c r="D16" s="55"/>
      <c r="E16" s="55"/>
      <c r="F16" s="55"/>
      <c r="G16" s="94"/>
      <c r="H16" s="204">
        <f t="shared" si="0"/>
        <v>0</v>
      </c>
      <c r="I16" s="205"/>
      <c r="J16" s="22">
        <f t="shared" si="1"/>
        <v>0</v>
      </c>
      <c r="N16" s="2"/>
    </row>
    <row r="17" spans="1:14" ht="16.5">
      <c r="A17" s="6"/>
      <c r="B17" s="55"/>
      <c r="C17" s="55"/>
      <c r="D17" s="55"/>
      <c r="E17" s="55"/>
      <c r="F17" s="55"/>
      <c r="G17" s="94"/>
      <c r="H17" s="204">
        <f t="shared" si="0"/>
        <v>0</v>
      </c>
      <c r="I17" s="205"/>
      <c r="J17" s="22">
        <f t="shared" si="1"/>
        <v>0</v>
      </c>
      <c r="N17" s="2"/>
    </row>
    <row r="18" spans="1:14" ht="16.5">
      <c r="A18" s="6"/>
      <c r="B18" s="55"/>
      <c r="C18" s="55"/>
      <c r="D18" s="55"/>
      <c r="E18" s="55"/>
      <c r="F18" s="55"/>
      <c r="G18" s="94"/>
      <c r="H18" s="204">
        <f t="shared" si="0"/>
        <v>0</v>
      </c>
      <c r="I18" s="205"/>
      <c r="J18" s="22">
        <f t="shared" si="1"/>
        <v>0</v>
      </c>
      <c r="N18" s="2"/>
    </row>
    <row r="19" spans="1:14" ht="16.5">
      <c r="A19" s="6"/>
      <c r="B19" s="55"/>
      <c r="C19" s="55"/>
      <c r="D19" s="55"/>
      <c r="E19" s="55"/>
      <c r="F19" s="55"/>
      <c r="G19" s="94"/>
      <c r="H19" s="204">
        <f t="shared" si="0"/>
        <v>0</v>
      </c>
      <c r="I19" s="205"/>
      <c r="J19" s="22">
        <f t="shared" si="1"/>
        <v>0</v>
      </c>
      <c r="N19" s="2"/>
    </row>
    <row r="20" spans="1:14" ht="16.5">
      <c r="A20" s="6"/>
      <c r="B20" s="55"/>
      <c r="C20" s="55"/>
      <c r="D20" s="55"/>
      <c r="E20" s="55"/>
      <c r="F20" s="55"/>
      <c r="G20" s="94"/>
      <c r="H20" s="204">
        <f t="shared" si="0"/>
        <v>0</v>
      </c>
      <c r="I20" s="205"/>
      <c r="J20" s="22">
        <f t="shared" si="1"/>
        <v>0</v>
      </c>
      <c r="N20" s="2"/>
    </row>
    <row r="21" spans="1:14" ht="16.5">
      <c r="A21" s="6"/>
      <c r="B21" s="55"/>
      <c r="C21" s="55"/>
      <c r="D21" s="55"/>
      <c r="E21" s="55"/>
      <c r="F21" s="55"/>
      <c r="G21" s="94"/>
      <c r="H21" s="204">
        <f t="shared" si="0"/>
        <v>0</v>
      </c>
      <c r="I21" s="205"/>
      <c r="J21" s="22">
        <f t="shared" si="1"/>
        <v>0</v>
      </c>
      <c r="N21" s="2"/>
    </row>
    <row r="22" spans="1:14" ht="16.5">
      <c r="A22" s="6"/>
      <c r="B22" s="55"/>
      <c r="C22" s="55"/>
      <c r="D22" s="55"/>
      <c r="E22" s="55"/>
      <c r="F22" s="55"/>
      <c r="G22" s="94"/>
      <c r="H22" s="204">
        <f t="shared" si="0"/>
        <v>0</v>
      </c>
      <c r="I22" s="205"/>
      <c r="J22" s="22">
        <f t="shared" si="1"/>
        <v>0</v>
      </c>
      <c r="N22" s="2"/>
    </row>
    <row r="23" spans="1:14" ht="16.5">
      <c r="A23" s="6"/>
      <c r="B23" s="55"/>
      <c r="C23" s="55"/>
      <c r="D23" s="55"/>
      <c r="E23" s="55"/>
      <c r="F23" s="55"/>
      <c r="G23" s="94"/>
      <c r="H23" s="204">
        <f t="shared" si="0"/>
        <v>0</v>
      </c>
      <c r="I23" s="205"/>
      <c r="J23" s="22">
        <f t="shared" si="1"/>
        <v>0</v>
      </c>
      <c r="N23" s="2"/>
    </row>
    <row r="24" spans="1:14" ht="16.5">
      <c r="A24" s="6"/>
      <c r="B24" s="55"/>
      <c r="C24" s="55"/>
      <c r="D24" s="55"/>
      <c r="E24" s="55"/>
      <c r="F24" s="55"/>
      <c r="G24" s="94"/>
      <c r="H24" s="204">
        <f t="shared" si="0"/>
        <v>0</v>
      </c>
      <c r="I24" s="205"/>
      <c r="J24" s="22">
        <f t="shared" si="1"/>
        <v>0</v>
      </c>
      <c r="N24" s="2"/>
    </row>
    <row r="25" spans="1:14" ht="16.5">
      <c r="A25" s="6"/>
      <c r="B25" s="55"/>
      <c r="C25" s="55"/>
      <c r="D25" s="55"/>
      <c r="E25" s="55"/>
      <c r="F25" s="55"/>
      <c r="G25" s="94"/>
      <c r="H25" s="204">
        <f t="shared" si="0"/>
        <v>0</v>
      </c>
      <c r="I25" s="205"/>
      <c r="J25" s="22">
        <f t="shared" si="1"/>
        <v>0</v>
      </c>
      <c r="N25" s="2"/>
    </row>
    <row r="26" spans="1:14" ht="16.5">
      <c r="A26" s="6"/>
      <c r="B26" s="55"/>
      <c r="C26" s="55"/>
      <c r="D26" s="55"/>
      <c r="E26" s="55"/>
      <c r="F26" s="55"/>
      <c r="G26" s="94"/>
      <c r="H26" s="204">
        <f t="shared" si="0"/>
        <v>0</v>
      </c>
      <c r="I26" s="205"/>
      <c r="J26" s="22">
        <f t="shared" si="1"/>
        <v>0</v>
      </c>
      <c r="N26" s="2"/>
    </row>
    <row r="27" spans="1:14" ht="16.5">
      <c r="A27" s="6"/>
      <c r="B27" s="55"/>
      <c r="C27" s="55"/>
      <c r="D27" s="55"/>
      <c r="E27" s="55"/>
      <c r="F27" s="55"/>
      <c r="G27" s="94"/>
      <c r="H27" s="204">
        <f t="shared" si="0"/>
        <v>0</v>
      </c>
      <c r="I27" s="205"/>
      <c r="J27" s="22">
        <f t="shared" si="1"/>
        <v>0</v>
      </c>
      <c r="N27" s="2"/>
    </row>
    <row r="28" spans="1:14" ht="16.5">
      <c r="A28" s="6"/>
      <c r="B28" s="55"/>
      <c r="C28" s="55"/>
      <c r="D28" s="55"/>
      <c r="E28" s="55"/>
      <c r="F28" s="55"/>
      <c r="G28" s="94"/>
      <c r="H28" s="204">
        <f t="shared" si="0"/>
        <v>0</v>
      </c>
      <c r="I28" s="205"/>
      <c r="J28" s="22">
        <f t="shared" si="1"/>
        <v>0</v>
      </c>
      <c r="N28" s="2"/>
    </row>
    <row r="29" spans="1:14" ht="16.5">
      <c r="A29" s="6"/>
      <c r="B29" s="55"/>
      <c r="C29" s="55"/>
      <c r="D29" s="55"/>
      <c r="E29" s="55"/>
      <c r="F29" s="55"/>
      <c r="G29" s="94"/>
      <c r="H29" s="204">
        <f t="shared" si="0"/>
        <v>0</v>
      </c>
      <c r="I29" s="205"/>
      <c r="J29" s="22">
        <f t="shared" si="1"/>
        <v>0</v>
      </c>
      <c r="N29" s="2"/>
    </row>
    <row r="30" spans="1:14" ht="16.5">
      <c r="A30" s="6"/>
      <c r="B30" s="55"/>
      <c r="C30" s="55"/>
      <c r="D30" s="55"/>
      <c r="E30" s="55"/>
      <c r="F30" s="55"/>
      <c r="G30" s="94"/>
      <c r="H30" s="204">
        <f t="shared" si="0"/>
        <v>0</v>
      </c>
      <c r="I30" s="205"/>
      <c r="J30" s="22">
        <f t="shared" si="1"/>
        <v>0</v>
      </c>
      <c r="N30" s="2"/>
    </row>
    <row r="31" spans="1:14" ht="16.5">
      <c r="A31" s="6"/>
      <c r="B31" s="55"/>
      <c r="C31" s="55"/>
      <c r="D31" s="55"/>
      <c r="E31" s="55"/>
      <c r="F31" s="55"/>
      <c r="G31" s="94"/>
      <c r="H31" s="204">
        <f t="shared" si="0"/>
        <v>0</v>
      </c>
      <c r="I31" s="205"/>
      <c r="J31" s="22">
        <f t="shared" si="1"/>
        <v>0</v>
      </c>
      <c r="N31" s="2"/>
    </row>
    <row r="32" spans="1:14" ht="16.5">
      <c r="A32" s="6"/>
      <c r="B32" s="55"/>
      <c r="C32" s="55"/>
      <c r="D32" s="55"/>
      <c r="E32" s="55"/>
      <c r="F32" s="55"/>
      <c r="G32" s="94"/>
      <c r="H32" s="204">
        <f t="shared" si="0"/>
        <v>0</v>
      </c>
      <c r="I32" s="205"/>
      <c r="J32" s="22">
        <f t="shared" si="1"/>
        <v>0</v>
      </c>
      <c r="N32" s="2"/>
    </row>
    <row r="33" spans="1:14" ht="16.5">
      <c r="A33" s="6"/>
      <c r="B33" s="55"/>
      <c r="C33" s="55"/>
      <c r="D33" s="55"/>
      <c r="E33" s="55"/>
      <c r="F33" s="55"/>
      <c r="G33" s="94"/>
      <c r="H33" s="204">
        <f t="shared" si="0"/>
        <v>0</v>
      </c>
      <c r="I33" s="205"/>
      <c r="J33" s="22">
        <f t="shared" si="1"/>
        <v>0</v>
      </c>
      <c r="N33" s="2"/>
    </row>
    <row r="34" spans="1:14" ht="16.5">
      <c r="A34" s="6"/>
      <c r="B34" s="55"/>
      <c r="C34" s="55"/>
      <c r="D34" s="55"/>
      <c r="E34" s="55"/>
      <c r="F34" s="55"/>
      <c r="G34" s="94"/>
      <c r="H34" s="204">
        <f t="shared" si="0"/>
        <v>0</v>
      </c>
      <c r="I34" s="205"/>
      <c r="J34" s="22">
        <f t="shared" si="1"/>
        <v>0</v>
      </c>
      <c r="N34" s="2"/>
    </row>
    <row r="35" spans="1:14" ht="16.5">
      <c r="A35" s="6"/>
      <c r="B35" s="55"/>
      <c r="C35" s="55"/>
      <c r="D35" s="55"/>
      <c r="E35" s="55"/>
      <c r="F35" s="55"/>
      <c r="G35" s="94"/>
      <c r="H35" s="204">
        <f t="shared" si="0"/>
        <v>0</v>
      </c>
      <c r="I35" s="205"/>
      <c r="J35" s="22">
        <f t="shared" si="1"/>
        <v>0</v>
      </c>
      <c r="N35" s="2"/>
    </row>
    <row r="36" spans="1:14" s="51" customFormat="1" ht="15">
      <c r="A36" s="22"/>
      <c r="B36" s="22"/>
      <c r="C36" s="22"/>
      <c r="D36" s="22"/>
      <c r="E36" s="22"/>
      <c r="F36" s="22"/>
      <c r="G36" s="101"/>
      <c r="H36" s="102"/>
      <c r="I36" s="102"/>
      <c r="J36" s="22"/>
      <c r="N36" s="22"/>
    </row>
    <row r="37" spans="1:14" ht="30.75" customHeight="1">
      <c r="A37" s="308"/>
      <c r="B37" s="308"/>
      <c r="C37" s="308"/>
      <c r="D37" s="308"/>
      <c r="E37" s="308"/>
      <c r="F37" s="308"/>
      <c r="G37" s="308"/>
      <c r="H37" s="308"/>
      <c r="I37" s="308"/>
      <c r="J37" s="308"/>
      <c r="K37" s="308"/>
      <c r="L37" s="200"/>
      <c r="M37" s="99"/>
      <c r="N37" s="99"/>
    </row>
    <row r="38" spans="1:12" ht="23.25" thickBot="1">
      <c r="A38" s="108" t="s">
        <v>278</v>
      </c>
      <c r="B38" s="22"/>
      <c r="C38" s="22"/>
      <c r="D38" s="22"/>
      <c r="E38" s="22"/>
      <c r="F38" s="22"/>
      <c r="G38" s="22"/>
      <c r="H38" s="22"/>
      <c r="I38" s="22"/>
      <c r="J38" s="22"/>
      <c r="K38" s="22"/>
      <c r="L38" s="22"/>
    </row>
    <row r="39" spans="1:15" ht="18.75" thickBot="1">
      <c r="A39" s="2"/>
      <c r="B39" s="2"/>
      <c r="C39" s="2"/>
      <c r="D39" s="2"/>
      <c r="E39" s="2"/>
      <c r="F39" s="2"/>
      <c r="G39" s="2"/>
      <c r="H39" s="2"/>
      <c r="I39" s="2"/>
      <c r="J39" s="2"/>
      <c r="M39" s="109" t="s">
        <v>34</v>
      </c>
      <c r="N39" s="199">
        <f>SUM(K41:K49)</f>
        <v>0</v>
      </c>
      <c r="O39" s="22">
        <f>IF(N39&gt;0,"kg",0)</f>
        <v>0</v>
      </c>
    </row>
    <row r="40" spans="1:13" ht="65.25" customHeight="1">
      <c r="A40" s="159" t="s">
        <v>243</v>
      </c>
      <c r="B40" s="159" t="s">
        <v>29</v>
      </c>
      <c r="C40" s="160" t="s">
        <v>93</v>
      </c>
      <c r="D40" s="304" t="s">
        <v>94</v>
      </c>
      <c r="E40" s="304"/>
      <c r="F40" s="161" t="s">
        <v>23</v>
      </c>
      <c r="G40" s="162" t="s">
        <v>30</v>
      </c>
      <c r="H40" s="162" t="s">
        <v>31</v>
      </c>
      <c r="I40" s="163" t="s">
        <v>32</v>
      </c>
      <c r="J40" s="159" t="s">
        <v>33</v>
      </c>
      <c r="K40" s="160" t="s">
        <v>258</v>
      </c>
      <c r="L40" s="208"/>
      <c r="M40" s="12" t="s">
        <v>99</v>
      </c>
    </row>
    <row r="41" spans="1:13" ht="15.75" customHeight="1">
      <c r="A41" s="53"/>
      <c r="B41" s="53"/>
      <c r="C41" s="53"/>
      <c r="D41" s="309"/>
      <c r="E41" s="309"/>
      <c r="F41" s="53"/>
      <c r="G41" s="53"/>
      <c r="H41" s="53"/>
      <c r="I41" s="53"/>
      <c r="J41" s="103"/>
      <c r="K41" s="206">
        <f aca="true" t="shared" si="2" ref="K41:K49">IF(G41-H41+I41&lt;0,"error en los datos introducidos",IF(OR(G41&gt;0,H41&gt;0,I41&gt;0),IF(J41&gt;0,J41*(G41+I41-H41),"error introducir el % de COV"),0))</f>
        <v>0</v>
      </c>
      <c r="L41" s="207"/>
      <c r="M41" s="22">
        <f aca="true" t="shared" si="3" ref="M41:M49">IF(K41&gt;0,"kg",0)</f>
        <v>0</v>
      </c>
    </row>
    <row r="42" spans="1:13" ht="15.75" customHeight="1">
      <c r="A42" s="55"/>
      <c r="B42" s="55"/>
      <c r="C42" s="55"/>
      <c r="D42" s="303"/>
      <c r="E42" s="303"/>
      <c r="F42" s="55"/>
      <c r="G42" s="55"/>
      <c r="H42" s="55"/>
      <c r="I42" s="55"/>
      <c r="J42" s="97"/>
      <c r="K42" s="206">
        <f t="shared" si="2"/>
        <v>0</v>
      </c>
      <c r="L42" s="207"/>
      <c r="M42" s="22">
        <f t="shared" si="3"/>
        <v>0</v>
      </c>
    </row>
    <row r="43" spans="1:13" ht="16.5">
      <c r="A43" s="55"/>
      <c r="B43" s="55"/>
      <c r="C43" s="55"/>
      <c r="D43" s="303"/>
      <c r="E43" s="303"/>
      <c r="F43" s="55"/>
      <c r="G43" s="55"/>
      <c r="H43" s="55"/>
      <c r="I43" s="55"/>
      <c r="J43" s="97"/>
      <c r="K43" s="206">
        <f t="shared" si="2"/>
        <v>0</v>
      </c>
      <c r="L43" s="207"/>
      <c r="M43" s="22">
        <f t="shared" si="3"/>
        <v>0</v>
      </c>
    </row>
    <row r="44" spans="1:13" ht="16.5">
      <c r="A44" s="55"/>
      <c r="B44" s="55"/>
      <c r="C44" s="55"/>
      <c r="D44" s="303"/>
      <c r="E44" s="303"/>
      <c r="F44" s="55"/>
      <c r="G44" s="55"/>
      <c r="H44" s="55"/>
      <c r="I44" s="55"/>
      <c r="J44" s="97"/>
      <c r="K44" s="206">
        <f t="shared" si="2"/>
        <v>0</v>
      </c>
      <c r="L44" s="207"/>
      <c r="M44" s="22">
        <f t="shared" si="3"/>
        <v>0</v>
      </c>
    </row>
    <row r="45" spans="1:13" ht="16.5">
      <c r="A45" s="55"/>
      <c r="B45" s="55"/>
      <c r="C45" s="55"/>
      <c r="D45" s="303"/>
      <c r="E45" s="303"/>
      <c r="F45" s="55"/>
      <c r="G45" s="55"/>
      <c r="H45" s="55"/>
      <c r="I45" s="55"/>
      <c r="J45" s="97"/>
      <c r="K45" s="206">
        <f t="shared" si="2"/>
        <v>0</v>
      </c>
      <c r="L45" s="207"/>
      <c r="M45" s="22">
        <f t="shared" si="3"/>
        <v>0</v>
      </c>
    </row>
    <row r="46" spans="1:13" ht="16.5">
      <c r="A46" s="55"/>
      <c r="B46" s="55"/>
      <c r="C46" s="55"/>
      <c r="D46" s="303"/>
      <c r="E46" s="303"/>
      <c r="F46" s="55"/>
      <c r="G46" s="55"/>
      <c r="H46" s="55"/>
      <c r="I46" s="55"/>
      <c r="J46" s="97"/>
      <c r="K46" s="206">
        <f t="shared" si="2"/>
        <v>0</v>
      </c>
      <c r="L46" s="207"/>
      <c r="M46" s="22">
        <f t="shared" si="3"/>
        <v>0</v>
      </c>
    </row>
    <row r="47" spans="1:14" s="51" customFormat="1" ht="18">
      <c r="A47" s="55"/>
      <c r="B47" s="55"/>
      <c r="C47" s="55"/>
      <c r="D47" s="303"/>
      <c r="E47" s="303"/>
      <c r="F47" s="55"/>
      <c r="G47" s="55"/>
      <c r="H47" s="55"/>
      <c r="I47" s="55"/>
      <c r="J47" s="97"/>
      <c r="K47" s="206">
        <f t="shared" si="2"/>
        <v>0</v>
      </c>
      <c r="L47" s="207"/>
      <c r="M47" s="22">
        <f t="shared" si="3"/>
        <v>0</v>
      </c>
      <c r="N47" s="158"/>
    </row>
    <row r="48" spans="1:14" ht="18">
      <c r="A48" s="55"/>
      <c r="B48" s="55"/>
      <c r="C48" s="55"/>
      <c r="D48" s="303"/>
      <c r="E48" s="303"/>
      <c r="F48" s="55"/>
      <c r="G48" s="55"/>
      <c r="H48" s="55"/>
      <c r="I48" s="55"/>
      <c r="J48" s="97"/>
      <c r="K48" s="206">
        <f t="shared" si="2"/>
        <v>0</v>
      </c>
      <c r="L48" s="207"/>
      <c r="M48" s="22">
        <f t="shared" si="3"/>
        <v>0</v>
      </c>
      <c r="N48" s="158"/>
    </row>
    <row r="49" spans="1:14" ht="18">
      <c r="A49" s="55"/>
      <c r="B49" s="55"/>
      <c r="C49" s="55"/>
      <c r="D49" s="303"/>
      <c r="E49" s="303"/>
      <c r="F49" s="55"/>
      <c r="G49" s="55"/>
      <c r="H49" s="55"/>
      <c r="I49" s="55"/>
      <c r="J49" s="97"/>
      <c r="K49" s="206">
        <f t="shared" si="2"/>
        <v>0</v>
      </c>
      <c r="L49" s="207"/>
      <c r="M49" s="22">
        <f t="shared" si="3"/>
        <v>0</v>
      </c>
      <c r="N49" s="52"/>
    </row>
    <row r="50" spans="1:12" ht="18.75" customHeight="1">
      <c r="A50" s="307"/>
      <c r="B50" s="307"/>
      <c r="C50" s="307"/>
      <c r="D50" s="307"/>
      <c r="E50" s="307"/>
      <c r="F50" s="307"/>
      <c r="G50" s="307"/>
      <c r="H50" s="307"/>
      <c r="I50" s="307"/>
      <c r="J50" s="307"/>
      <c r="K50" s="307"/>
      <c r="L50" s="52"/>
    </row>
    <row r="51" spans="1:15" ht="22.5" customHeight="1">
      <c r="A51" s="310" t="s">
        <v>279</v>
      </c>
      <c r="B51" s="310"/>
      <c r="C51" s="310"/>
      <c r="D51" s="310"/>
      <c r="E51" s="310"/>
      <c r="F51" s="310"/>
      <c r="G51" s="310"/>
      <c r="H51" s="310"/>
      <c r="I51" s="310"/>
      <c r="J51" s="310"/>
      <c r="K51" s="310"/>
      <c r="L51" s="310"/>
      <c r="M51" s="310"/>
      <c r="N51" s="310"/>
      <c r="O51" s="310"/>
    </row>
    <row r="52" spans="1:15" ht="17.25" customHeight="1" thickBot="1">
      <c r="A52" s="310"/>
      <c r="B52" s="310"/>
      <c r="C52" s="310"/>
      <c r="D52" s="310"/>
      <c r="E52" s="310"/>
      <c r="F52" s="310"/>
      <c r="G52" s="310"/>
      <c r="H52" s="310"/>
      <c r="I52" s="310"/>
      <c r="J52" s="310"/>
      <c r="K52" s="310"/>
      <c r="L52" s="310"/>
      <c r="M52" s="310"/>
      <c r="N52" s="310"/>
      <c r="O52" s="310"/>
    </row>
    <row r="53" spans="1:15" ht="17.25" customHeight="1" thickBot="1">
      <c r="A53" s="110"/>
      <c r="B53" s="110"/>
      <c r="C53" s="110"/>
      <c r="D53" s="110"/>
      <c r="E53" s="110"/>
      <c r="F53" s="110"/>
      <c r="G53" s="110"/>
      <c r="H53" s="110"/>
      <c r="I53" s="110"/>
      <c r="J53" s="110"/>
      <c r="K53" s="110"/>
      <c r="L53" s="201"/>
      <c r="M53" s="111" t="s">
        <v>34</v>
      </c>
      <c r="N53" s="199">
        <f>SUM(K55:K60)</f>
        <v>0</v>
      </c>
      <c r="O53" s="22">
        <f>IF(N53&gt;0,"kg",0)</f>
        <v>0</v>
      </c>
    </row>
    <row r="54" spans="1:13" ht="50.25" customHeight="1">
      <c r="A54" s="159" t="s">
        <v>243</v>
      </c>
      <c r="B54" s="159" t="s">
        <v>29</v>
      </c>
      <c r="C54" s="160" t="s">
        <v>93</v>
      </c>
      <c r="D54" s="304" t="s">
        <v>94</v>
      </c>
      <c r="E54" s="304"/>
      <c r="F54" s="161" t="s">
        <v>23</v>
      </c>
      <c r="G54" s="162" t="s">
        <v>30</v>
      </c>
      <c r="H54" s="162" t="s">
        <v>31</v>
      </c>
      <c r="I54" s="163" t="s">
        <v>32</v>
      </c>
      <c r="J54" s="159" t="s">
        <v>33</v>
      </c>
      <c r="K54" s="160" t="s">
        <v>258</v>
      </c>
      <c r="L54" s="208"/>
      <c r="M54" s="12" t="s">
        <v>99</v>
      </c>
    </row>
    <row r="55" spans="1:13" ht="16.5">
      <c r="A55" s="53"/>
      <c r="B55" s="53"/>
      <c r="C55" s="53"/>
      <c r="D55" s="309"/>
      <c r="E55" s="309"/>
      <c r="F55" s="53"/>
      <c r="G55" s="53"/>
      <c r="H55" s="53"/>
      <c r="I55" s="53"/>
      <c r="J55" s="103"/>
      <c r="K55" s="206">
        <f aca="true" t="shared" si="4" ref="K55:K60">IF(G55-H55+I55&lt;0,"error en los datos introducidos",IF(OR(G55&gt;0,H55&gt;0,I55&gt;0),IF(J55&gt;0,J55*(G55+I55-H55),"error introducir el % de COV"),0))</f>
        <v>0</v>
      </c>
      <c r="L55" s="207"/>
      <c r="M55" s="22">
        <f aca="true" t="shared" si="5" ref="M55:M60">IF(K55&gt;0,"kg",0)</f>
        <v>0</v>
      </c>
    </row>
    <row r="56" spans="1:13" ht="16.5">
      <c r="A56" s="55"/>
      <c r="B56" s="55"/>
      <c r="C56" s="55"/>
      <c r="D56" s="303"/>
      <c r="E56" s="303"/>
      <c r="F56" s="55"/>
      <c r="G56" s="55"/>
      <c r="H56" s="55"/>
      <c r="I56" s="55"/>
      <c r="J56" s="97"/>
      <c r="K56" s="206">
        <f t="shared" si="4"/>
        <v>0</v>
      </c>
      <c r="L56" s="207"/>
      <c r="M56" s="22">
        <f t="shared" si="5"/>
        <v>0</v>
      </c>
    </row>
    <row r="57" spans="1:13" ht="16.5">
      <c r="A57" s="55"/>
      <c r="B57" s="55"/>
      <c r="C57" s="55"/>
      <c r="D57" s="303"/>
      <c r="E57" s="303"/>
      <c r="F57" s="55"/>
      <c r="G57" s="55"/>
      <c r="H57" s="55"/>
      <c r="I57" s="55"/>
      <c r="J57" s="97"/>
      <c r="K57" s="206">
        <f t="shared" si="4"/>
        <v>0</v>
      </c>
      <c r="L57" s="207"/>
      <c r="M57" s="22">
        <f t="shared" si="5"/>
        <v>0</v>
      </c>
    </row>
    <row r="58" spans="1:13" ht="16.5">
      <c r="A58" s="55"/>
      <c r="B58" s="55"/>
      <c r="C58" s="55"/>
      <c r="D58" s="303"/>
      <c r="E58" s="303"/>
      <c r="F58" s="55"/>
      <c r="G58" s="55"/>
      <c r="H58" s="55"/>
      <c r="I58" s="55"/>
      <c r="J58" s="97"/>
      <c r="K58" s="206">
        <f t="shared" si="4"/>
        <v>0</v>
      </c>
      <c r="L58" s="207"/>
      <c r="M58" s="22">
        <f t="shared" si="5"/>
        <v>0</v>
      </c>
    </row>
    <row r="59" spans="1:14" s="51" customFormat="1" ht="18">
      <c r="A59" s="55"/>
      <c r="B59" s="55"/>
      <c r="C59" s="55"/>
      <c r="D59" s="303"/>
      <c r="E59" s="303"/>
      <c r="F59" s="55"/>
      <c r="G59" s="55"/>
      <c r="H59" s="55"/>
      <c r="I59" s="55"/>
      <c r="J59" s="97"/>
      <c r="K59" s="206">
        <f t="shared" si="4"/>
        <v>0</v>
      </c>
      <c r="L59" s="207"/>
      <c r="M59" s="22">
        <f t="shared" si="5"/>
        <v>0</v>
      </c>
      <c r="N59" s="158"/>
    </row>
    <row r="60" spans="1:14" ht="18">
      <c r="A60" s="55"/>
      <c r="B60" s="55"/>
      <c r="C60" s="55"/>
      <c r="D60" s="303"/>
      <c r="E60" s="303"/>
      <c r="F60" s="55"/>
      <c r="G60" s="55"/>
      <c r="H60" s="55"/>
      <c r="I60" s="55"/>
      <c r="J60" s="97"/>
      <c r="K60" s="206">
        <f t="shared" si="4"/>
        <v>0</v>
      </c>
      <c r="L60" s="207"/>
      <c r="M60" s="22">
        <f t="shared" si="5"/>
        <v>0</v>
      </c>
      <c r="N60" s="157"/>
    </row>
    <row r="61" spans="1:14" ht="18">
      <c r="A61" s="157"/>
      <c r="B61" s="157"/>
      <c r="C61" s="157"/>
      <c r="D61" s="157"/>
      <c r="E61" s="157"/>
      <c r="F61" s="157"/>
      <c r="G61" s="157"/>
      <c r="H61" s="157"/>
      <c r="I61" s="157"/>
      <c r="J61" s="157"/>
      <c r="K61" s="157"/>
      <c r="L61" s="157"/>
      <c r="M61" s="157"/>
      <c r="N61" s="157"/>
    </row>
    <row r="62" spans="1:14" ht="18">
      <c r="A62" s="157"/>
      <c r="B62" s="157"/>
      <c r="C62" s="157"/>
      <c r="D62" s="157"/>
      <c r="E62" s="157"/>
      <c r="F62" s="157"/>
      <c r="G62" s="157"/>
      <c r="H62" s="157"/>
      <c r="I62" s="157"/>
      <c r="J62" s="157"/>
      <c r="K62" s="157"/>
      <c r="L62" s="157"/>
      <c r="M62" s="157"/>
      <c r="N62" s="157"/>
    </row>
  </sheetData>
  <sheetProtection/>
  <mergeCells count="22">
    <mergeCell ref="A51:O52"/>
    <mergeCell ref="D55:E55"/>
    <mergeCell ref="D42:E42"/>
    <mergeCell ref="D41:E41"/>
    <mergeCell ref="D47:E47"/>
    <mergeCell ref="D45:E45"/>
    <mergeCell ref="D60:E60"/>
    <mergeCell ref="D48:E48"/>
    <mergeCell ref="D49:E49"/>
    <mergeCell ref="D59:E59"/>
    <mergeCell ref="D58:E58"/>
    <mergeCell ref="D56:E56"/>
    <mergeCell ref="D44:E44"/>
    <mergeCell ref="D43:E43"/>
    <mergeCell ref="D57:E57"/>
    <mergeCell ref="D54:E54"/>
    <mergeCell ref="H10:I10"/>
    <mergeCell ref="B3:K4"/>
    <mergeCell ref="A50:K50"/>
    <mergeCell ref="D40:E40"/>
    <mergeCell ref="A37:K37"/>
    <mergeCell ref="D46:E46"/>
  </mergeCells>
  <printOptions/>
  <pageMargins left="0.7480314960629921" right="0.7480314960629921" top="0.984251968503937" bottom="0.984251968503937" header="0" footer="0"/>
  <pageSetup horizontalDpi="600" verticalDpi="600" orientation="landscape" paperSize="9" scale="55" r:id="rId4"/>
  <headerFooter alignWithMargins="0">
    <oddHeader>&amp;R&amp;G</oddHeader>
  </headerFooter>
  <rowBreaks count="1" manualBreakCount="1">
    <brk id="35" max="14" man="1"/>
  </rowBreaks>
  <legacyDrawing r:id="rId2"/>
  <legacyDrawingHF r:id="rId3"/>
</worksheet>
</file>

<file path=xl/worksheets/sheet5.xml><?xml version="1.0" encoding="utf-8"?>
<worksheet xmlns="http://schemas.openxmlformats.org/spreadsheetml/2006/main" xmlns:r="http://schemas.openxmlformats.org/officeDocument/2006/relationships">
  <sheetPr codeName="Hoja17"/>
  <dimension ref="A2:N10"/>
  <sheetViews>
    <sheetView showGridLines="0" showZeros="0" view="pageBreakPreview" zoomScale="75" zoomScaleSheetLayoutView="75" zoomScalePageLayoutView="0" workbookViewId="0" topLeftCell="A1">
      <selection activeCell="M3" sqref="M3"/>
    </sheetView>
  </sheetViews>
  <sheetFormatPr defaultColWidth="11.00390625" defaultRowHeight="15"/>
  <cols>
    <col min="1" max="1" width="8.00390625" style="0" customWidth="1"/>
    <col min="2" max="3" width="12.125" style="0" customWidth="1"/>
    <col min="12" max="12" width="14.625" style="0" customWidth="1"/>
    <col min="13" max="13" width="13.50390625" style="0" customWidth="1"/>
    <col min="14" max="14" width="4.125" style="0" customWidth="1"/>
  </cols>
  <sheetData>
    <row r="1" ht="2.25" customHeight="1"/>
    <row r="2" spans="1:14" s="116" customFormat="1" ht="23.25" thickBot="1">
      <c r="A2" s="235">
        <f>PGD!C2</f>
        <v>0</v>
      </c>
      <c r="B2" s="235"/>
      <c r="C2" s="235"/>
      <c r="D2" s="235"/>
      <c r="E2" s="235"/>
      <c r="F2" s="235"/>
      <c r="G2" s="235"/>
      <c r="H2" s="235"/>
      <c r="I2" s="235">
        <f>PGD!C3</f>
        <v>0</v>
      </c>
      <c r="J2" s="235"/>
      <c r="K2" s="235"/>
      <c r="L2" s="235" t="s">
        <v>103</v>
      </c>
      <c r="M2" s="235">
        <f>PGD!C5</f>
        <v>0</v>
      </c>
      <c r="N2" s="235"/>
    </row>
    <row r="3" spans="1:14" ht="75" customHeight="1" thickBot="1">
      <c r="A3" s="65" t="s">
        <v>36</v>
      </c>
      <c r="B3" s="305" t="s">
        <v>47</v>
      </c>
      <c r="C3" s="305"/>
      <c r="D3" s="305"/>
      <c r="E3" s="305"/>
      <c r="F3" s="305"/>
      <c r="G3" s="305"/>
      <c r="H3" s="305"/>
      <c r="I3" s="305"/>
      <c r="J3" s="305"/>
      <c r="K3" s="305"/>
      <c r="L3" s="236" t="s">
        <v>48</v>
      </c>
      <c r="M3" s="237"/>
      <c r="N3" t="s">
        <v>82</v>
      </c>
    </row>
    <row r="4" spans="1:13" ht="16.5" customHeight="1">
      <c r="A4" s="28"/>
      <c r="B4" s="29"/>
      <c r="C4" s="29"/>
      <c r="D4" s="29"/>
      <c r="E4" s="29"/>
      <c r="F4" s="29"/>
      <c r="G4" s="29"/>
      <c r="H4" s="29"/>
      <c r="I4" s="29"/>
      <c r="J4" s="29"/>
      <c r="K4" s="29"/>
      <c r="L4" s="23"/>
      <c r="M4" s="22"/>
    </row>
    <row r="5" spans="1:13" ht="16.5" customHeight="1">
      <c r="A5" s="311" t="s">
        <v>129</v>
      </c>
      <c r="B5" s="311"/>
      <c r="C5" s="311"/>
      <c r="D5" s="311"/>
      <c r="E5" s="311"/>
      <c r="F5" s="311"/>
      <c r="G5" s="311"/>
      <c r="H5" s="311"/>
      <c r="I5" s="311"/>
      <c r="J5" s="311"/>
      <c r="K5" s="311"/>
      <c r="L5" s="311"/>
      <c r="M5" s="311"/>
    </row>
    <row r="6" spans="1:13" ht="62.25" customHeight="1" thickBot="1">
      <c r="A6" s="311"/>
      <c r="B6" s="311"/>
      <c r="C6" s="311"/>
      <c r="D6" s="311"/>
      <c r="E6" s="311"/>
      <c r="F6" s="311"/>
      <c r="G6" s="311"/>
      <c r="H6" s="311"/>
      <c r="I6" s="311"/>
      <c r="J6" s="311"/>
      <c r="K6" s="311"/>
      <c r="L6" s="311"/>
      <c r="M6" s="311"/>
    </row>
    <row r="7" spans="1:13" s="22" customFormat="1" ht="15.75" thickBot="1">
      <c r="A7" s="312"/>
      <c r="B7" s="313"/>
      <c r="C7" s="313"/>
      <c r="D7" s="313"/>
      <c r="E7" s="313"/>
      <c r="F7" s="313"/>
      <c r="G7" s="313"/>
      <c r="H7" s="313"/>
      <c r="I7" s="313"/>
      <c r="J7" s="313"/>
      <c r="K7" s="313"/>
      <c r="L7" s="313"/>
      <c r="M7" s="314"/>
    </row>
    <row r="8" spans="1:13" s="22" customFormat="1" ht="18" thickBot="1">
      <c r="A8" s="64" t="s">
        <v>80</v>
      </c>
      <c r="B8" s="32"/>
      <c r="C8" s="32"/>
      <c r="D8" s="33"/>
      <c r="E8" s="33"/>
      <c r="F8" s="34"/>
      <c r="G8" s="32"/>
      <c r="H8" s="33"/>
      <c r="I8" s="33"/>
      <c r="J8" s="33"/>
      <c r="K8" s="33"/>
      <c r="L8" s="33"/>
      <c r="M8" s="23"/>
    </row>
    <row r="9" spans="1:13" s="22" customFormat="1" ht="91.5" customHeight="1" thickBot="1">
      <c r="A9" s="312"/>
      <c r="B9" s="313"/>
      <c r="C9" s="313"/>
      <c r="D9" s="313"/>
      <c r="E9" s="313"/>
      <c r="F9" s="313"/>
      <c r="G9" s="313"/>
      <c r="H9" s="313"/>
      <c r="I9" s="313"/>
      <c r="J9" s="313"/>
      <c r="K9" s="313"/>
      <c r="L9" s="313"/>
      <c r="M9" s="314"/>
    </row>
    <row r="10" spans="1:13" ht="15">
      <c r="A10" s="24"/>
      <c r="B10" s="24"/>
      <c r="C10" s="24"/>
      <c r="D10" s="24"/>
      <c r="E10" s="24"/>
      <c r="F10" s="24"/>
      <c r="G10" s="25"/>
      <c r="H10" s="26"/>
      <c r="I10" s="26"/>
      <c r="J10" s="26"/>
      <c r="K10" s="26"/>
      <c r="L10" s="26"/>
      <c r="M10" s="26"/>
    </row>
    <row r="11" s="99" customFormat="1" ht="15"/>
  </sheetData>
  <sheetProtection/>
  <mergeCells count="4">
    <mergeCell ref="B3:K3"/>
    <mergeCell ref="A5:M6"/>
    <mergeCell ref="A7:M7"/>
    <mergeCell ref="A9:M9"/>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6.xml><?xml version="1.0" encoding="utf-8"?>
<worksheet xmlns="http://schemas.openxmlformats.org/spreadsheetml/2006/main" xmlns:r="http://schemas.openxmlformats.org/officeDocument/2006/relationships">
  <sheetPr codeName="Hoja18">
    <tabColor theme="2"/>
  </sheetPr>
  <dimension ref="A1:X68"/>
  <sheetViews>
    <sheetView showGridLines="0" showZeros="0" tabSelected="1" view="pageBreakPreview" zoomScale="75" zoomScaleSheetLayoutView="75" zoomScalePageLayoutView="0" workbookViewId="0" topLeftCell="A2">
      <selection activeCell="G9" sqref="G9"/>
    </sheetView>
  </sheetViews>
  <sheetFormatPr defaultColWidth="7.625" defaultRowHeight="15"/>
  <cols>
    <col min="1" max="1" width="8.25390625" style="0" customWidth="1"/>
    <col min="2" max="3" width="7.625" style="0" customWidth="1"/>
    <col min="4" max="4" width="7.625" style="0" hidden="1" customWidth="1"/>
    <col min="5" max="5" width="7.625" style="0" customWidth="1"/>
    <col min="6" max="6" width="7.625" style="0" hidden="1" customWidth="1"/>
    <col min="7" max="7" width="7.625" style="0" customWidth="1"/>
    <col min="8" max="8" width="7.625" style="0" hidden="1" customWidth="1"/>
    <col min="9" max="9" width="7.625" style="0" customWidth="1"/>
    <col min="10" max="10" width="9.00390625" style="0" customWidth="1"/>
    <col min="11" max="11" width="14.875" style="0" customWidth="1"/>
    <col min="12" max="12" width="7.625" style="0" customWidth="1"/>
    <col min="13" max="13" width="10.00390625" style="0" customWidth="1"/>
    <col min="14" max="14" width="10.625" style="0" customWidth="1"/>
    <col min="15" max="15" width="8.125" style="0" customWidth="1"/>
    <col min="16" max="16" width="11.875" style="0" customWidth="1"/>
    <col min="17" max="17" width="11.75390625" style="0" customWidth="1"/>
    <col min="18" max="18" width="20.50390625" style="0" customWidth="1"/>
    <col min="19" max="19" width="11.25390625" style="0" customWidth="1"/>
    <col min="20" max="20" width="7.625" style="0" customWidth="1"/>
    <col min="21" max="21" width="0" style="0" hidden="1" customWidth="1"/>
    <col min="22" max="22" width="10.25390625" style="0" customWidth="1"/>
  </cols>
  <sheetData>
    <row r="1" spans="1:22" ht="51.75" customHeight="1" hidden="1">
      <c r="A1" s="2"/>
      <c r="B1" s="2"/>
      <c r="C1" s="2"/>
      <c r="D1" s="2"/>
      <c r="E1" s="2"/>
      <c r="F1" s="2"/>
      <c r="G1" s="2"/>
      <c r="H1" s="2"/>
      <c r="I1" s="2"/>
      <c r="J1" s="2"/>
      <c r="K1" s="2"/>
      <c r="L1" s="2"/>
      <c r="M1" s="2"/>
      <c r="N1" s="2"/>
      <c r="O1" s="2"/>
      <c r="P1" s="2"/>
      <c r="Q1" s="2"/>
      <c r="R1" s="2"/>
      <c r="S1" s="2"/>
      <c r="T1" s="2"/>
      <c r="U1" s="2"/>
      <c r="V1" s="2"/>
    </row>
    <row r="2" spans="1:22" s="116" customFormat="1" ht="23.25" thickBot="1">
      <c r="A2" s="235">
        <f>PGD!C2</f>
        <v>0</v>
      </c>
      <c r="B2" s="235"/>
      <c r="C2" s="235"/>
      <c r="D2" s="235"/>
      <c r="E2" s="235"/>
      <c r="F2" s="235"/>
      <c r="G2" s="235"/>
      <c r="H2" s="235"/>
      <c r="I2" s="235"/>
      <c r="J2" s="235"/>
      <c r="K2" s="235">
        <f>PGD!C3</f>
        <v>0</v>
      </c>
      <c r="L2" s="235"/>
      <c r="M2" s="235"/>
      <c r="N2" s="235"/>
      <c r="O2" s="235"/>
      <c r="P2" s="235">
        <f>PGD!C4</f>
        <v>0</v>
      </c>
      <c r="Q2" s="235"/>
      <c r="R2" s="235"/>
      <c r="S2" s="235" t="s">
        <v>103</v>
      </c>
      <c r="T2" s="235">
        <f>PGD!$C$5</f>
        <v>0</v>
      </c>
      <c r="U2" s="235"/>
      <c r="V2" s="235"/>
    </row>
    <row r="3" spans="1:22" ht="32.25" customHeight="1" thickBot="1">
      <c r="A3" s="172" t="s">
        <v>37</v>
      </c>
      <c r="B3" s="315" t="s">
        <v>38</v>
      </c>
      <c r="C3" s="315"/>
      <c r="D3" s="315"/>
      <c r="E3" s="315"/>
      <c r="F3" s="315"/>
      <c r="G3" s="315"/>
      <c r="H3" s="315"/>
      <c r="I3" s="315"/>
      <c r="J3" s="315"/>
      <c r="K3" s="315"/>
      <c r="L3" s="315"/>
      <c r="M3" s="315"/>
      <c r="N3" s="173"/>
      <c r="O3" s="173"/>
      <c r="P3" s="173"/>
      <c r="Q3" s="173"/>
      <c r="R3" s="173"/>
      <c r="S3" s="240" t="s">
        <v>50</v>
      </c>
      <c r="T3" s="241">
        <f>T6+S28+S49</f>
        <v>0</v>
      </c>
      <c r="U3" s="174" t="s">
        <v>95</v>
      </c>
      <c r="V3" s="173"/>
    </row>
    <row r="4" spans="1:17" ht="22.5" customHeight="1" thickTop="1">
      <c r="A4" s="316" t="s">
        <v>120</v>
      </c>
      <c r="B4" s="316"/>
      <c r="C4" s="316"/>
      <c r="D4" s="316"/>
      <c r="E4" s="316"/>
      <c r="F4" s="316"/>
      <c r="G4" s="316"/>
      <c r="H4" s="316"/>
      <c r="I4" s="316"/>
      <c r="J4" s="316"/>
      <c r="K4" s="316"/>
      <c r="L4" s="316"/>
      <c r="M4" s="316"/>
      <c r="N4" s="316"/>
      <c r="O4" s="316"/>
      <c r="P4" s="316"/>
      <c r="Q4" s="316"/>
    </row>
    <row r="5" spans="1:17" ht="23.25" customHeight="1" thickBot="1">
      <c r="A5" s="316"/>
      <c r="B5" s="316"/>
      <c r="C5" s="316"/>
      <c r="D5" s="316"/>
      <c r="E5" s="316"/>
      <c r="F5" s="316"/>
      <c r="G5" s="316"/>
      <c r="H5" s="316"/>
      <c r="I5" s="316"/>
      <c r="J5" s="316"/>
      <c r="K5" s="316"/>
      <c r="L5" s="316"/>
      <c r="M5" s="316"/>
      <c r="N5" s="316"/>
      <c r="O5" s="316"/>
      <c r="P5" s="316"/>
      <c r="Q5" s="316"/>
    </row>
    <row r="6" spans="1:24" s="22" customFormat="1" ht="23.25" thickBot="1">
      <c r="A6" s="108"/>
      <c r="C6" s="323"/>
      <c r="D6" s="323"/>
      <c r="E6" s="323"/>
      <c r="F6" s="323"/>
      <c r="G6" s="323"/>
      <c r="H6" s="323"/>
      <c r="I6" s="323"/>
      <c r="J6" s="323"/>
      <c r="K6" s="323"/>
      <c r="L6" s="323"/>
      <c r="M6" s="323"/>
      <c r="N6" s="323"/>
      <c r="O6" s="323"/>
      <c r="P6" s="323"/>
      <c r="Q6"/>
      <c r="R6"/>
      <c r="S6" s="105" t="s">
        <v>34</v>
      </c>
      <c r="T6" s="238">
        <f>SUM(N8:N25)</f>
        <v>0</v>
      </c>
      <c r="U6" s="106" t="s">
        <v>95</v>
      </c>
      <c r="V6"/>
      <c r="W6"/>
      <c r="X6"/>
    </row>
    <row r="7" spans="2:23" ht="15.75" thickBot="1">
      <c r="B7" s="324" t="s">
        <v>81</v>
      </c>
      <c r="C7" s="133" t="s">
        <v>101</v>
      </c>
      <c r="D7" s="133"/>
      <c r="E7" s="133"/>
      <c r="F7" s="133"/>
      <c r="G7" s="133"/>
      <c r="H7" s="133"/>
      <c r="I7" s="70"/>
      <c r="J7" s="318" t="s">
        <v>4</v>
      </c>
      <c r="K7" s="326" t="s">
        <v>6</v>
      </c>
      <c r="L7" s="320" t="s">
        <v>126</v>
      </c>
      <c r="M7" s="320" t="s">
        <v>127</v>
      </c>
      <c r="N7" s="320" t="s">
        <v>5</v>
      </c>
      <c r="O7" s="22"/>
      <c r="W7">
        <f aca="true" t="shared" si="0" ref="W7:W30">IF(P7="NO",1,0)</f>
        <v>0</v>
      </c>
    </row>
    <row r="8" spans="2:23" ht="17.25" thickBot="1">
      <c r="B8" s="325"/>
      <c r="C8" s="66" t="s">
        <v>0</v>
      </c>
      <c r="D8" s="67" t="s">
        <v>100</v>
      </c>
      <c r="E8" s="68" t="s">
        <v>1</v>
      </c>
      <c r="F8" s="67" t="s">
        <v>100</v>
      </c>
      <c r="G8" s="68" t="s">
        <v>2</v>
      </c>
      <c r="H8" s="67" t="s">
        <v>100</v>
      </c>
      <c r="I8" s="69" t="s">
        <v>51</v>
      </c>
      <c r="J8" s="319"/>
      <c r="K8" s="327"/>
      <c r="L8" s="321"/>
      <c r="M8" s="321"/>
      <c r="N8" s="321"/>
      <c r="O8" s="22"/>
      <c r="W8">
        <f t="shared" si="0"/>
        <v>0</v>
      </c>
    </row>
    <row r="9" spans="2:23" ht="16.5">
      <c r="B9" s="130"/>
      <c r="C9" s="53"/>
      <c r="D9" s="131">
        <f>IF(C9&gt;0,1,0)</f>
        <v>0</v>
      </c>
      <c r="E9" s="53"/>
      <c r="F9" s="131">
        <f>IF(E9&gt;0,1,0)</f>
        <v>0</v>
      </c>
      <c r="G9" s="53"/>
      <c r="H9" s="131">
        <f>IF(G9&gt;0,1,0)</f>
        <v>0</v>
      </c>
      <c r="I9" s="140">
        <f>IF(D9+F9+H9&gt;0,(C9+E9+G9)/(D9+F9+H9),0)</f>
        <v>0</v>
      </c>
      <c r="J9" s="132"/>
      <c r="K9" s="132"/>
      <c r="L9" s="53"/>
      <c r="M9" s="53"/>
      <c r="N9" s="216">
        <f aca="true" t="shared" si="1" ref="N9:N24">IF(I9=0,0,IF(OR(J9=0,K9=0,L9=0,M9=0),"error, faltan datos necesarios",I9*L9*J9*K9/(12*M9*1000000)))</f>
        <v>0</v>
      </c>
      <c r="O9" s="22"/>
      <c r="Q9" s="177">
        <f>IF(I9=0,"",IF(OR(J9=0,K9=0,L9=0,M9=0),"error falta introducir datos necesarios",""))</f>
      </c>
      <c r="R9">
        <f>IF(O9="NO",1,0)</f>
        <v>0</v>
      </c>
      <c r="W9">
        <f t="shared" si="0"/>
        <v>0</v>
      </c>
    </row>
    <row r="10" spans="2:23" ht="16.5">
      <c r="B10" s="130"/>
      <c r="C10" s="53"/>
      <c r="D10" s="131">
        <f aca="true" t="shared" si="2" ref="D10:H24">IF(C10&gt;0,1,0)</f>
        <v>0</v>
      </c>
      <c r="E10" s="53"/>
      <c r="F10" s="131">
        <f t="shared" si="2"/>
        <v>0</v>
      </c>
      <c r="G10" s="53"/>
      <c r="H10" s="131">
        <f t="shared" si="2"/>
        <v>0</v>
      </c>
      <c r="I10" s="140">
        <f aca="true" t="shared" si="3" ref="I10:I24">IF(D10+F10+H10&gt;0,(C10+E10+G10)/(D10+F10+H10),0)</f>
        <v>0</v>
      </c>
      <c r="J10" s="54"/>
      <c r="K10" s="54"/>
      <c r="L10" s="55"/>
      <c r="M10" s="55"/>
      <c r="N10" s="216">
        <f t="shared" si="1"/>
        <v>0</v>
      </c>
      <c r="O10" s="22"/>
      <c r="Q10" s="177">
        <f aca="true" t="shared" si="4" ref="Q10:Q24">IF(I10=0,"",IF(OR(J10=0,K10=0,L10=0,M10=0),"error falta introducir datos necesarios",""))</f>
      </c>
      <c r="R10">
        <f aca="true" t="shared" si="5" ref="R10:R23">IF(O10="NO",1,0)</f>
        <v>0</v>
      </c>
      <c r="W10">
        <f t="shared" si="0"/>
        <v>0</v>
      </c>
    </row>
    <row r="11" spans="2:23" ht="16.5">
      <c r="B11" s="130"/>
      <c r="C11" s="53"/>
      <c r="D11" s="131">
        <f t="shared" si="2"/>
        <v>0</v>
      </c>
      <c r="E11" s="53"/>
      <c r="F11" s="131">
        <f t="shared" si="2"/>
        <v>0</v>
      </c>
      <c r="G11" s="53"/>
      <c r="H11" s="131">
        <f t="shared" si="2"/>
        <v>0</v>
      </c>
      <c r="I11" s="140">
        <f t="shared" si="3"/>
        <v>0</v>
      </c>
      <c r="J11" s="54"/>
      <c r="K11" s="54"/>
      <c r="L11" s="55"/>
      <c r="M11" s="55"/>
      <c r="N11" s="216">
        <f t="shared" si="1"/>
        <v>0</v>
      </c>
      <c r="O11" s="22"/>
      <c r="Q11" s="177">
        <f t="shared" si="4"/>
      </c>
      <c r="R11">
        <f t="shared" si="5"/>
        <v>0</v>
      </c>
      <c r="W11">
        <f t="shared" si="0"/>
        <v>0</v>
      </c>
    </row>
    <row r="12" spans="2:23" ht="16.5">
      <c r="B12" s="130"/>
      <c r="C12" s="53"/>
      <c r="D12" s="131">
        <f t="shared" si="2"/>
        <v>0</v>
      </c>
      <c r="E12" s="53"/>
      <c r="F12" s="131">
        <f t="shared" si="2"/>
        <v>0</v>
      </c>
      <c r="G12" s="53"/>
      <c r="H12" s="131">
        <f t="shared" si="2"/>
        <v>0</v>
      </c>
      <c r="I12" s="140">
        <f t="shared" si="3"/>
        <v>0</v>
      </c>
      <c r="J12" s="54"/>
      <c r="K12" s="54"/>
      <c r="L12" s="55"/>
      <c r="M12" s="55"/>
      <c r="N12" s="216">
        <f t="shared" si="1"/>
        <v>0</v>
      </c>
      <c r="O12" s="22"/>
      <c r="Q12" s="177">
        <f t="shared" si="4"/>
      </c>
      <c r="R12">
        <f t="shared" si="5"/>
        <v>0</v>
      </c>
      <c r="W12">
        <f t="shared" si="0"/>
        <v>0</v>
      </c>
    </row>
    <row r="13" spans="2:23" ht="16.5">
      <c r="B13" s="130"/>
      <c r="C13" s="53"/>
      <c r="D13" s="131">
        <f t="shared" si="2"/>
        <v>0</v>
      </c>
      <c r="E13" s="53"/>
      <c r="F13" s="131">
        <f t="shared" si="2"/>
        <v>0</v>
      </c>
      <c r="G13" s="53"/>
      <c r="H13" s="131">
        <f t="shared" si="2"/>
        <v>0</v>
      </c>
      <c r="I13" s="140">
        <f t="shared" si="3"/>
        <v>0</v>
      </c>
      <c r="J13" s="54"/>
      <c r="K13" s="54"/>
      <c r="L13" s="55"/>
      <c r="M13" s="55"/>
      <c r="N13" s="216">
        <f t="shared" si="1"/>
        <v>0</v>
      </c>
      <c r="O13" s="22"/>
      <c r="Q13" s="177">
        <f t="shared" si="4"/>
      </c>
      <c r="R13">
        <f t="shared" si="5"/>
        <v>0</v>
      </c>
      <c r="W13">
        <f t="shared" si="0"/>
        <v>0</v>
      </c>
    </row>
    <row r="14" spans="2:23" ht="16.5">
      <c r="B14" s="130"/>
      <c r="C14" s="53"/>
      <c r="D14" s="131">
        <f t="shared" si="2"/>
        <v>0</v>
      </c>
      <c r="E14" s="53"/>
      <c r="F14" s="131">
        <f t="shared" si="2"/>
        <v>0</v>
      </c>
      <c r="G14" s="53"/>
      <c r="H14" s="131">
        <f t="shared" si="2"/>
        <v>0</v>
      </c>
      <c r="I14" s="140">
        <f t="shared" si="3"/>
        <v>0</v>
      </c>
      <c r="J14" s="54"/>
      <c r="K14" s="54"/>
      <c r="L14" s="55"/>
      <c r="M14" s="55"/>
      <c r="N14" s="216">
        <f t="shared" si="1"/>
        <v>0</v>
      </c>
      <c r="O14" s="22"/>
      <c r="Q14" s="177">
        <f t="shared" si="4"/>
      </c>
      <c r="R14">
        <f t="shared" si="5"/>
        <v>0</v>
      </c>
      <c r="W14">
        <f t="shared" si="0"/>
        <v>0</v>
      </c>
    </row>
    <row r="15" spans="2:23" ht="16.5">
      <c r="B15" s="130"/>
      <c r="C15" s="53"/>
      <c r="D15" s="131">
        <f t="shared" si="2"/>
        <v>0</v>
      </c>
      <c r="E15" s="53"/>
      <c r="F15" s="131">
        <f t="shared" si="2"/>
        <v>0</v>
      </c>
      <c r="G15" s="53"/>
      <c r="H15" s="131">
        <f t="shared" si="2"/>
        <v>0</v>
      </c>
      <c r="I15" s="140">
        <f t="shared" si="3"/>
        <v>0</v>
      </c>
      <c r="J15" s="54"/>
      <c r="K15" s="54"/>
      <c r="L15" s="55"/>
      <c r="M15" s="55"/>
      <c r="N15" s="216">
        <f t="shared" si="1"/>
        <v>0</v>
      </c>
      <c r="O15" s="22"/>
      <c r="Q15" s="177">
        <f t="shared" si="4"/>
      </c>
      <c r="R15">
        <f t="shared" si="5"/>
        <v>0</v>
      </c>
      <c r="W15">
        <f t="shared" si="0"/>
        <v>0</v>
      </c>
    </row>
    <row r="16" spans="2:23" ht="16.5">
      <c r="B16" s="130"/>
      <c r="C16" s="53"/>
      <c r="D16" s="131">
        <f t="shared" si="2"/>
        <v>0</v>
      </c>
      <c r="E16" s="53"/>
      <c r="F16" s="131">
        <f t="shared" si="2"/>
        <v>0</v>
      </c>
      <c r="G16" s="53"/>
      <c r="H16" s="131">
        <f t="shared" si="2"/>
        <v>0</v>
      </c>
      <c r="I16" s="140">
        <f t="shared" si="3"/>
        <v>0</v>
      </c>
      <c r="J16" s="54"/>
      <c r="K16" s="54"/>
      <c r="L16" s="55"/>
      <c r="M16" s="55"/>
      <c r="N16" s="216">
        <f t="shared" si="1"/>
        <v>0</v>
      </c>
      <c r="O16" s="22"/>
      <c r="Q16" s="177">
        <f t="shared" si="4"/>
      </c>
      <c r="R16">
        <f t="shared" si="5"/>
        <v>0</v>
      </c>
      <c r="W16">
        <f t="shared" si="0"/>
        <v>0</v>
      </c>
    </row>
    <row r="17" spans="2:23" ht="16.5">
      <c r="B17" s="130"/>
      <c r="C17" s="53"/>
      <c r="D17" s="131">
        <f t="shared" si="2"/>
        <v>0</v>
      </c>
      <c r="E17" s="53"/>
      <c r="F17" s="131">
        <f t="shared" si="2"/>
        <v>0</v>
      </c>
      <c r="G17" s="53"/>
      <c r="H17" s="131">
        <f t="shared" si="2"/>
        <v>0</v>
      </c>
      <c r="I17" s="140">
        <f t="shared" si="3"/>
        <v>0</v>
      </c>
      <c r="J17" s="54"/>
      <c r="K17" s="54"/>
      <c r="L17" s="55"/>
      <c r="M17" s="55"/>
      <c r="N17" s="216">
        <f t="shared" si="1"/>
        <v>0</v>
      </c>
      <c r="O17" s="22"/>
      <c r="Q17" s="177">
        <f t="shared" si="4"/>
      </c>
      <c r="R17">
        <f t="shared" si="5"/>
        <v>0</v>
      </c>
      <c r="W17">
        <f t="shared" si="0"/>
        <v>0</v>
      </c>
    </row>
    <row r="18" spans="2:23" ht="16.5">
      <c r="B18" s="130"/>
      <c r="C18" s="53"/>
      <c r="D18" s="131">
        <f t="shared" si="2"/>
        <v>0</v>
      </c>
      <c r="E18" s="53"/>
      <c r="F18" s="131">
        <f t="shared" si="2"/>
        <v>0</v>
      </c>
      <c r="G18" s="53"/>
      <c r="H18" s="131">
        <f t="shared" si="2"/>
        <v>0</v>
      </c>
      <c r="I18" s="140">
        <f t="shared" si="3"/>
        <v>0</v>
      </c>
      <c r="J18" s="54"/>
      <c r="K18" s="54"/>
      <c r="L18" s="55"/>
      <c r="M18" s="55"/>
      <c r="N18" s="216">
        <f t="shared" si="1"/>
        <v>0</v>
      </c>
      <c r="O18" s="22"/>
      <c r="Q18" s="177">
        <f t="shared" si="4"/>
      </c>
      <c r="R18">
        <f t="shared" si="5"/>
        <v>0</v>
      </c>
      <c r="W18">
        <f t="shared" si="0"/>
        <v>0</v>
      </c>
    </row>
    <row r="19" spans="2:23" ht="16.5">
      <c r="B19" s="130"/>
      <c r="C19" s="53"/>
      <c r="D19" s="131">
        <f t="shared" si="2"/>
        <v>0</v>
      </c>
      <c r="E19" s="53"/>
      <c r="F19" s="131">
        <f t="shared" si="2"/>
        <v>0</v>
      </c>
      <c r="G19" s="53"/>
      <c r="H19" s="131">
        <f t="shared" si="2"/>
        <v>0</v>
      </c>
      <c r="I19" s="140">
        <f t="shared" si="3"/>
        <v>0</v>
      </c>
      <c r="J19" s="54"/>
      <c r="K19" s="54"/>
      <c r="L19" s="55"/>
      <c r="M19" s="55"/>
      <c r="N19" s="216">
        <f t="shared" si="1"/>
        <v>0</v>
      </c>
      <c r="O19" s="22"/>
      <c r="Q19" s="177">
        <f t="shared" si="4"/>
      </c>
      <c r="R19">
        <f t="shared" si="5"/>
        <v>0</v>
      </c>
      <c r="W19">
        <f t="shared" si="0"/>
        <v>0</v>
      </c>
    </row>
    <row r="20" spans="2:23" ht="16.5">
      <c r="B20" s="130"/>
      <c r="C20" s="53"/>
      <c r="D20" s="131">
        <f t="shared" si="2"/>
        <v>0</v>
      </c>
      <c r="E20" s="53"/>
      <c r="F20" s="131">
        <f t="shared" si="2"/>
        <v>0</v>
      </c>
      <c r="G20" s="53"/>
      <c r="H20" s="131">
        <f t="shared" si="2"/>
        <v>0</v>
      </c>
      <c r="I20" s="140">
        <f t="shared" si="3"/>
        <v>0</v>
      </c>
      <c r="J20" s="54"/>
      <c r="K20" s="54"/>
      <c r="L20" s="55"/>
      <c r="M20" s="55"/>
      <c r="N20" s="216">
        <f t="shared" si="1"/>
        <v>0</v>
      </c>
      <c r="O20" s="22"/>
      <c r="Q20" s="177">
        <f t="shared" si="4"/>
      </c>
      <c r="R20">
        <f t="shared" si="5"/>
        <v>0</v>
      </c>
      <c r="W20">
        <f t="shared" si="0"/>
        <v>0</v>
      </c>
    </row>
    <row r="21" spans="2:23" ht="16.5">
      <c r="B21" s="130"/>
      <c r="C21" s="53"/>
      <c r="D21" s="131">
        <f t="shared" si="2"/>
        <v>0</v>
      </c>
      <c r="E21" s="53"/>
      <c r="F21" s="131">
        <f t="shared" si="2"/>
        <v>0</v>
      </c>
      <c r="G21" s="53"/>
      <c r="H21" s="131">
        <f t="shared" si="2"/>
        <v>0</v>
      </c>
      <c r="I21" s="140">
        <f t="shared" si="3"/>
        <v>0</v>
      </c>
      <c r="J21" s="54"/>
      <c r="K21" s="54"/>
      <c r="L21" s="55"/>
      <c r="M21" s="55"/>
      <c r="N21" s="216">
        <f t="shared" si="1"/>
        <v>0</v>
      </c>
      <c r="O21" s="22"/>
      <c r="Q21" s="177">
        <f t="shared" si="4"/>
      </c>
      <c r="R21">
        <f t="shared" si="5"/>
        <v>0</v>
      </c>
      <c r="W21">
        <f t="shared" si="0"/>
        <v>0</v>
      </c>
    </row>
    <row r="22" spans="2:23" ht="16.5">
      <c r="B22" s="130"/>
      <c r="C22" s="53"/>
      <c r="D22" s="131">
        <f t="shared" si="2"/>
        <v>0</v>
      </c>
      <c r="E22" s="53"/>
      <c r="F22" s="131">
        <f t="shared" si="2"/>
        <v>0</v>
      </c>
      <c r="G22" s="53"/>
      <c r="H22" s="131">
        <f t="shared" si="2"/>
        <v>0</v>
      </c>
      <c r="I22" s="140">
        <f t="shared" si="3"/>
        <v>0</v>
      </c>
      <c r="J22" s="54"/>
      <c r="K22" s="54"/>
      <c r="L22" s="55"/>
      <c r="M22" s="55"/>
      <c r="N22" s="216">
        <f t="shared" si="1"/>
        <v>0</v>
      </c>
      <c r="O22" s="22"/>
      <c r="Q22" s="177">
        <f t="shared" si="4"/>
      </c>
      <c r="R22">
        <f t="shared" si="5"/>
        <v>0</v>
      </c>
      <c r="W22">
        <f t="shared" si="0"/>
        <v>0</v>
      </c>
    </row>
    <row r="23" spans="2:23" ht="16.5">
      <c r="B23" s="130"/>
      <c r="C23" s="53"/>
      <c r="D23" s="131">
        <f t="shared" si="2"/>
        <v>0</v>
      </c>
      <c r="E23" s="53"/>
      <c r="F23" s="131">
        <f t="shared" si="2"/>
        <v>0</v>
      </c>
      <c r="G23" s="53"/>
      <c r="H23" s="131">
        <f t="shared" si="2"/>
        <v>0</v>
      </c>
      <c r="I23" s="140">
        <f t="shared" si="3"/>
        <v>0</v>
      </c>
      <c r="J23" s="54"/>
      <c r="K23" s="54"/>
      <c r="L23" s="55"/>
      <c r="M23" s="55"/>
      <c r="N23" s="216">
        <f t="shared" si="1"/>
        <v>0</v>
      </c>
      <c r="O23" s="22"/>
      <c r="Q23" s="177">
        <f t="shared" si="4"/>
      </c>
      <c r="R23">
        <f t="shared" si="5"/>
        <v>0</v>
      </c>
      <c r="W23">
        <f t="shared" si="0"/>
        <v>0</v>
      </c>
    </row>
    <row r="24" spans="1:23" ht="16.5">
      <c r="A24" s="22"/>
      <c r="B24" s="130"/>
      <c r="C24" s="53"/>
      <c r="D24" s="131">
        <f t="shared" si="2"/>
        <v>0</v>
      </c>
      <c r="E24" s="53"/>
      <c r="F24" s="131">
        <f t="shared" si="2"/>
        <v>0</v>
      </c>
      <c r="G24" s="53"/>
      <c r="H24" s="131">
        <f t="shared" si="2"/>
        <v>0</v>
      </c>
      <c r="I24" s="140">
        <f t="shared" si="3"/>
        <v>0</v>
      </c>
      <c r="J24" s="54"/>
      <c r="K24" s="54"/>
      <c r="L24" s="55"/>
      <c r="M24" s="55"/>
      <c r="N24" s="216">
        <f t="shared" si="1"/>
        <v>0</v>
      </c>
      <c r="O24" s="22"/>
      <c r="Q24" s="177">
        <f t="shared" si="4"/>
      </c>
      <c r="W24">
        <f t="shared" si="0"/>
        <v>0</v>
      </c>
    </row>
    <row r="25" spans="9:23" ht="15">
      <c r="I25" s="22"/>
      <c r="J25" s="22"/>
      <c r="K25" s="22"/>
      <c r="L25" s="22"/>
      <c r="W25">
        <f t="shared" si="0"/>
        <v>0</v>
      </c>
    </row>
    <row r="26" spans="1:23" ht="22.5">
      <c r="A26" s="212" t="s">
        <v>259</v>
      </c>
      <c r="B26" s="213"/>
      <c r="C26" s="213"/>
      <c r="D26" s="213"/>
      <c r="E26" s="213"/>
      <c r="F26" s="213"/>
      <c r="G26" s="213"/>
      <c r="H26" s="213"/>
      <c r="I26" s="213"/>
      <c r="J26" s="213"/>
      <c r="K26" s="214"/>
      <c r="L26" s="214"/>
      <c r="M26" s="213"/>
      <c r="N26" s="213"/>
      <c r="O26" s="213"/>
      <c r="P26" s="213"/>
      <c r="Q26" s="213"/>
      <c r="R26" s="213"/>
      <c r="S26" s="213"/>
      <c r="T26" s="213"/>
      <c r="U26" s="213"/>
      <c r="V26" s="213"/>
      <c r="W26">
        <f t="shared" si="0"/>
        <v>0</v>
      </c>
    </row>
    <row r="27" spans="1:23" ht="23.25" customHeight="1">
      <c r="A27" s="211"/>
      <c r="B27" s="211"/>
      <c r="C27" s="211"/>
      <c r="D27" s="211"/>
      <c r="E27" s="211"/>
      <c r="F27" s="211"/>
      <c r="G27" s="211"/>
      <c r="H27" s="211"/>
      <c r="I27" s="211"/>
      <c r="J27" s="211"/>
      <c r="K27" s="211"/>
      <c r="L27" s="211"/>
      <c r="M27" s="211"/>
      <c r="N27" s="211"/>
      <c r="O27" s="211"/>
      <c r="P27" s="211"/>
      <c r="Q27" s="211"/>
      <c r="R27" s="211"/>
      <c r="S27" s="211"/>
      <c r="T27" s="211"/>
      <c r="U27" s="211"/>
      <c r="V27" s="211"/>
      <c r="W27">
        <f t="shared" si="0"/>
        <v>0</v>
      </c>
    </row>
    <row r="28" spans="1:23" ht="21.75" customHeight="1" thickBot="1">
      <c r="A28" s="211"/>
      <c r="B28" s="211"/>
      <c r="C28" s="211"/>
      <c r="D28" s="211"/>
      <c r="E28" s="211"/>
      <c r="F28" s="211"/>
      <c r="G28" s="211"/>
      <c r="H28" s="211"/>
      <c r="I28" s="211"/>
      <c r="J28" s="211"/>
      <c r="K28" s="211"/>
      <c r="L28" s="211"/>
      <c r="M28" s="211"/>
      <c r="N28" s="211"/>
      <c r="O28" s="211"/>
      <c r="P28" s="211"/>
      <c r="Q28" s="211"/>
      <c r="R28" s="211"/>
      <c r="S28" s="211"/>
      <c r="T28" s="211"/>
      <c r="U28" s="211"/>
      <c r="V28" s="211"/>
      <c r="W28">
        <f t="shared" si="0"/>
        <v>0</v>
      </c>
    </row>
    <row r="29" spans="2:23" ht="15.75" customHeight="1" thickBot="1">
      <c r="B29" s="164"/>
      <c r="C29" s="164"/>
      <c r="D29" s="164"/>
      <c r="E29" s="164"/>
      <c r="F29" s="164"/>
      <c r="G29" s="164"/>
      <c r="H29" s="164"/>
      <c r="I29" s="164"/>
      <c r="J29" s="164"/>
      <c r="K29" s="164"/>
      <c r="L29" s="164"/>
      <c r="M29" s="164"/>
      <c r="N29" s="164"/>
      <c r="O29" s="164"/>
      <c r="P29" s="317" t="s">
        <v>119</v>
      </c>
      <c r="Q29" s="317" t="s">
        <v>244</v>
      </c>
      <c r="R29" s="51"/>
      <c r="S29" s="165" t="s">
        <v>34</v>
      </c>
      <c r="T29" s="239">
        <f>SUM(L32:L44)</f>
        <v>0</v>
      </c>
      <c r="U29" s="166" t="s">
        <v>82</v>
      </c>
      <c r="V29">
        <f>IF(O29="NO",1,0)</f>
        <v>0</v>
      </c>
      <c r="W29">
        <f t="shared" si="0"/>
        <v>0</v>
      </c>
    </row>
    <row r="30" spans="2:23" ht="40.5" customHeight="1" thickBot="1">
      <c r="B30" s="150" t="s">
        <v>81</v>
      </c>
      <c r="C30" s="133" t="s">
        <v>102</v>
      </c>
      <c r="D30" s="133"/>
      <c r="E30" s="133"/>
      <c r="F30" s="133"/>
      <c r="G30" s="133"/>
      <c r="H30" s="133"/>
      <c r="I30" s="70"/>
      <c r="J30" s="152" t="s">
        <v>4</v>
      </c>
      <c r="K30" s="154" t="s">
        <v>6</v>
      </c>
      <c r="L30" s="135" t="s">
        <v>5</v>
      </c>
      <c r="M30" s="135" t="s">
        <v>118</v>
      </c>
      <c r="N30" s="50"/>
      <c r="P30" s="317"/>
      <c r="Q30" s="317"/>
      <c r="R30" s="22"/>
      <c r="U30" s="2"/>
      <c r="V30">
        <f>IF(O30="NO",1,0)</f>
        <v>0</v>
      </c>
      <c r="W30">
        <f t="shared" si="0"/>
        <v>0</v>
      </c>
    </row>
    <row r="31" spans="2:23" ht="17.25" customHeight="1" thickBot="1">
      <c r="B31" s="151"/>
      <c r="C31" s="66" t="s">
        <v>0</v>
      </c>
      <c r="D31" s="67" t="s">
        <v>100</v>
      </c>
      <c r="E31" s="68" t="s">
        <v>1</v>
      </c>
      <c r="F31" s="67" t="s">
        <v>100</v>
      </c>
      <c r="G31" s="68" t="s">
        <v>2</v>
      </c>
      <c r="H31" s="67" t="s">
        <v>100</v>
      </c>
      <c r="I31" s="69" t="s">
        <v>51</v>
      </c>
      <c r="J31" s="153"/>
      <c r="K31" s="155"/>
      <c r="L31" s="136"/>
      <c r="M31" s="136"/>
      <c r="N31" s="167" t="s">
        <v>72</v>
      </c>
      <c r="O31" s="2"/>
      <c r="P31" s="175">
        <f>SUM(M32:M44)</f>
        <v>0</v>
      </c>
      <c r="Q31" s="176">
        <f>IF(P31&gt;=100,20,0)</f>
        <v>0</v>
      </c>
      <c r="R31" s="322"/>
      <c r="S31" s="322"/>
      <c r="T31" s="322"/>
      <c r="U31" s="322"/>
      <c r="V31" s="322"/>
      <c r="W31">
        <f>IF(N31="NO",1,0)</f>
        <v>0</v>
      </c>
    </row>
    <row r="32" spans="1:23" ht="16.5">
      <c r="A32" s="51"/>
      <c r="B32" s="130"/>
      <c r="C32" s="53"/>
      <c r="D32" s="131">
        <f>IF(C32&gt;0,1,0)</f>
        <v>0</v>
      </c>
      <c r="E32" s="53"/>
      <c r="F32" s="131">
        <f>IF(E32&gt;0,1,0)</f>
        <v>0</v>
      </c>
      <c r="G32" s="53"/>
      <c r="H32" s="131">
        <f>IF(G32&gt;0,1,0)</f>
        <v>0</v>
      </c>
      <c r="I32" s="140">
        <f>IF(D32+F32+H32&gt;0,(C32+E32+G32)/(D32+F32+H32),0)</f>
        <v>0</v>
      </c>
      <c r="J32" s="132"/>
      <c r="K32" s="132"/>
      <c r="L32" s="134">
        <f>I32*J32*K32/1000000</f>
        <v>0</v>
      </c>
      <c r="M32" s="134">
        <f>I32*J32/1000</f>
        <v>0</v>
      </c>
      <c r="N32" s="131">
        <f>IF($Q$31=0,"",IF($I32&gt;0,IF(OR($I32&gt;$Q$31,$C32&gt;1.5*$Q$31,$E32&gt;1.5*$Q$31,$G32&gt;1.5*$Q$31),"NO","SI"),""))</f>
      </c>
      <c r="O32" s="22"/>
      <c r="U32" s="33"/>
      <c r="V32">
        <f>IF(O32="NO",1,0)</f>
        <v>0</v>
      </c>
      <c r="W32">
        <f>IF(N32="NO",1,0)</f>
        <v>0</v>
      </c>
    </row>
    <row r="33" spans="1:23" ht="16.5" customHeight="1">
      <c r="A33" s="51"/>
      <c r="B33" s="130"/>
      <c r="C33" s="53"/>
      <c r="D33" s="131">
        <f aca="true" t="shared" si="6" ref="D33:D43">IF(C33&gt;0,1,0)</f>
        <v>0</v>
      </c>
      <c r="E33" s="53"/>
      <c r="F33" s="131">
        <f aca="true" t="shared" si="7" ref="F33:F43">IF(E33&gt;0,1,0)</f>
        <v>0</v>
      </c>
      <c r="G33" s="53"/>
      <c r="H33" s="131">
        <f aca="true" t="shared" si="8" ref="H33:H43">IF(G33&gt;0,1,0)</f>
        <v>0</v>
      </c>
      <c r="I33" s="140">
        <f aca="true" t="shared" si="9" ref="I33:I43">IF(D33+F33+H33&gt;0,(C33+E33+G33)/(D33+F33+H33),0)</f>
        <v>0</v>
      </c>
      <c r="J33" s="132"/>
      <c r="K33" s="132"/>
      <c r="L33" s="134">
        <f aca="true" t="shared" si="10" ref="L33:L43">I33*J33*K33/1000000</f>
        <v>0</v>
      </c>
      <c r="M33" s="134">
        <f aca="true" t="shared" si="11" ref="M33:M43">I33*J33/1000</f>
        <v>0</v>
      </c>
      <c r="N33" s="131">
        <f aca="true" t="shared" si="12" ref="N33:N43">IF($Q$31=0,"",IF($I33&gt;0,IF(OR($I33&gt;$Q$31,$C33&gt;1.5*$Q$31,$E33&gt;1.5*$Q$31,$G33&gt;1.5*$Q$31),"NO","SI"),""))</f>
      </c>
      <c r="O33" s="22"/>
      <c r="P33" s="331" t="str">
        <f>IF(P31&lt;100,"Caudal inferior a 100 g/h, aplica el VLE general focos canalizados para esta actividad en mg COT/Nm3",0)</f>
        <v>Caudal inferior a 100 g/h, aplica el VLE general focos canalizados para esta actividad en mg COT/Nm3</v>
      </c>
      <c r="Q33" s="331"/>
      <c r="R33" s="331"/>
      <c r="S33" s="331"/>
      <c r="T33" s="331"/>
      <c r="U33" s="331"/>
      <c r="V33" s="331"/>
      <c r="W33">
        <f>IF(N33="NO",1,0)</f>
        <v>0</v>
      </c>
    </row>
    <row r="34" spans="1:23" ht="16.5" customHeight="1">
      <c r="A34" s="51"/>
      <c r="B34" s="130"/>
      <c r="C34" s="53"/>
      <c r="D34" s="131">
        <f t="shared" si="6"/>
        <v>0</v>
      </c>
      <c r="E34" s="53"/>
      <c r="F34" s="131">
        <f t="shared" si="7"/>
        <v>0</v>
      </c>
      <c r="G34" s="53"/>
      <c r="H34" s="131">
        <f t="shared" si="8"/>
        <v>0</v>
      </c>
      <c r="I34" s="140">
        <f t="shared" si="9"/>
        <v>0</v>
      </c>
      <c r="J34" s="132"/>
      <c r="K34" s="132"/>
      <c r="L34" s="134">
        <f t="shared" si="10"/>
        <v>0</v>
      </c>
      <c r="M34" s="134">
        <f t="shared" si="11"/>
        <v>0</v>
      </c>
      <c r="N34" s="131">
        <f t="shared" si="12"/>
      </c>
      <c r="O34" s="22"/>
      <c r="P34" s="331"/>
      <c r="Q34" s="331"/>
      <c r="R34" s="331"/>
      <c r="S34" s="331"/>
      <c r="T34" s="331"/>
      <c r="U34" s="331"/>
      <c r="V34" s="331"/>
      <c r="W34">
        <f aca="true" t="shared" si="13" ref="W34:W68">IF(N34="NO",1,0)</f>
        <v>0</v>
      </c>
    </row>
    <row r="35" spans="1:22" ht="16.5" customHeight="1">
      <c r="A35" s="51"/>
      <c r="B35" s="130"/>
      <c r="C35" s="53"/>
      <c r="D35" s="131">
        <f t="shared" si="6"/>
        <v>0</v>
      </c>
      <c r="E35" s="53"/>
      <c r="F35" s="131">
        <f t="shared" si="7"/>
        <v>0</v>
      </c>
      <c r="G35" s="53"/>
      <c r="H35" s="131">
        <f t="shared" si="8"/>
        <v>0</v>
      </c>
      <c r="I35" s="140">
        <f t="shared" si="9"/>
        <v>0</v>
      </c>
      <c r="J35" s="132"/>
      <c r="K35" s="132"/>
      <c r="L35" s="134"/>
      <c r="M35" s="134"/>
      <c r="N35" s="131">
        <f t="shared" si="12"/>
      </c>
      <c r="O35" s="22"/>
      <c r="P35" s="330" t="str">
        <f>IF(P31&lt;100,"Es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Q35" s="330"/>
      <c r="R35" s="330"/>
      <c r="S35" s="330"/>
      <c r="T35" s="330"/>
      <c r="U35" s="330"/>
      <c r="V35" s="330"/>
    </row>
    <row r="36" spans="1:22" ht="16.5" customHeight="1">
      <c r="A36" s="51"/>
      <c r="B36" s="130"/>
      <c r="C36" s="53"/>
      <c r="D36" s="131">
        <f t="shared" si="6"/>
        <v>0</v>
      </c>
      <c r="E36" s="53"/>
      <c r="F36" s="131">
        <f t="shared" si="7"/>
        <v>0</v>
      </c>
      <c r="G36" s="53"/>
      <c r="H36" s="131">
        <f t="shared" si="8"/>
        <v>0</v>
      </c>
      <c r="I36" s="140">
        <f t="shared" si="9"/>
        <v>0</v>
      </c>
      <c r="J36" s="132"/>
      <c r="K36" s="132"/>
      <c r="L36" s="134"/>
      <c r="M36" s="134"/>
      <c r="N36" s="131">
        <f t="shared" si="12"/>
      </c>
      <c r="O36" s="22"/>
      <c r="P36" s="330"/>
      <c r="Q36" s="330"/>
      <c r="R36" s="330"/>
      <c r="S36" s="330"/>
      <c r="T36" s="330"/>
      <c r="U36" s="330"/>
      <c r="V36" s="330"/>
    </row>
    <row r="37" spans="1:22" ht="16.5" customHeight="1">
      <c r="A37" s="51"/>
      <c r="B37" s="130"/>
      <c r="C37" s="53"/>
      <c r="D37" s="131">
        <f t="shared" si="6"/>
        <v>0</v>
      </c>
      <c r="E37" s="53"/>
      <c r="F37" s="131">
        <f t="shared" si="7"/>
        <v>0</v>
      </c>
      <c r="G37" s="53"/>
      <c r="H37" s="131">
        <f t="shared" si="8"/>
        <v>0</v>
      </c>
      <c r="I37" s="140">
        <f t="shared" si="9"/>
        <v>0</v>
      </c>
      <c r="J37" s="132"/>
      <c r="K37" s="132"/>
      <c r="L37" s="134"/>
      <c r="M37" s="134"/>
      <c r="N37" s="131">
        <f t="shared" si="12"/>
      </c>
      <c r="O37" s="22"/>
      <c r="P37" s="330"/>
      <c r="Q37" s="330"/>
      <c r="R37" s="330"/>
      <c r="S37" s="330"/>
      <c r="T37" s="330"/>
      <c r="U37" s="330"/>
      <c r="V37" s="330"/>
    </row>
    <row r="38" spans="1:22" ht="16.5" customHeight="1">
      <c r="A38" s="51"/>
      <c r="B38" s="130"/>
      <c r="C38" s="53"/>
      <c r="D38" s="131">
        <f t="shared" si="6"/>
        <v>0</v>
      </c>
      <c r="E38" s="53"/>
      <c r="F38" s="131">
        <f t="shared" si="7"/>
        <v>0</v>
      </c>
      <c r="G38" s="53"/>
      <c r="H38" s="131">
        <f t="shared" si="8"/>
        <v>0</v>
      </c>
      <c r="I38" s="140">
        <f t="shared" si="9"/>
        <v>0</v>
      </c>
      <c r="J38" s="132"/>
      <c r="K38" s="132"/>
      <c r="L38" s="134"/>
      <c r="M38" s="134"/>
      <c r="N38" s="131">
        <f t="shared" si="12"/>
      </c>
      <c r="O38" s="22"/>
      <c r="P38" s="330"/>
      <c r="Q38" s="330"/>
      <c r="R38" s="330"/>
      <c r="S38" s="330"/>
      <c r="T38" s="330"/>
      <c r="U38" s="330"/>
      <c r="V38" s="330"/>
    </row>
    <row r="39" spans="1:23" ht="16.5" customHeight="1">
      <c r="A39" s="51"/>
      <c r="B39" s="130"/>
      <c r="C39" s="53"/>
      <c r="D39" s="131">
        <f t="shared" si="6"/>
        <v>0</v>
      </c>
      <c r="E39" s="53"/>
      <c r="F39" s="131">
        <f t="shared" si="7"/>
        <v>0</v>
      </c>
      <c r="G39" s="53"/>
      <c r="H39" s="131">
        <f t="shared" si="8"/>
        <v>0</v>
      </c>
      <c r="I39" s="140">
        <f t="shared" si="9"/>
        <v>0</v>
      </c>
      <c r="J39" s="132"/>
      <c r="K39" s="132"/>
      <c r="L39" s="134">
        <f t="shared" si="10"/>
        <v>0</v>
      </c>
      <c r="M39" s="134">
        <f t="shared" si="11"/>
        <v>0</v>
      </c>
      <c r="N39" s="131">
        <f t="shared" si="12"/>
      </c>
      <c r="O39" s="22"/>
      <c r="V39" s="51"/>
      <c r="W39">
        <f t="shared" si="13"/>
        <v>0</v>
      </c>
    </row>
    <row r="40" spans="2:24" s="51" customFormat="1" ht="16.5" customHeight="1">
      <c r="B40" s="130"/>
      <c r="C40" s="53"/>
      <c r="D40" s="131">
        <f t="shared" si="6"/>
        <v>0</v>
      </c>
      <c r="E40" s="53"/>
      <c r="F40" s="131">
        <f t="shared" si="7"/>
        <v>0</v>
      </c>
      <c r="G40" s="53"/>
      <c r="H40" s="131">
        <f t="shared" si="8"/>
        <v>0</v>
      </c>
      <c r="I40" s="140">
        <f t="shared" si="9"/>
        <v>0</v>
      </c>
      <c r="J40" s="132"/>
      <c r="K40" s="132"/>
      <c r="L40" s="134">
        <f t="shared" si="10"/>
        <v>0</v>
      </c>
      <c r="M40" s="134">
        <f t="shared" si="11"/>
        <v>0</v>
      </c>
      <c r="N40" s="131">
        <f t="shared" si="12"/>
      </c>
      <c r="P40" s="330">
        <f>IF(Q31=0,0,"El VLE para los focos de emisión de COVs halogenados con frase de riesgo asignada R40 o indicación de peligro H341 o H351, cuando el caudal másico de la suma de los compuestos sea &gt;= 100 g/h es 20 mg COV/Nm3")</f>
        <v>0</v>
      </c>
      <c r="Q40" s="330"/>
      <c r="R40" s="330"/>
      <c r="S40" s="330"/>
      <c r="T40" s="330"/>
      <c r="U40" s="330"/>
      <c r="V40" s="330"/>
      <c r="W40">
        <f t="shared" si="13"/>
        <v>0</v>
      </c>
      <c r="X40"/>
    </row>
    <row r="41" spans="2:23" s="51" customFormat="1" ht="19.5">
      <c r="B41" s="130"/>
      <c r="C41" s="53"/>
      <c r="D41" s="131">
        <f t="shared" si="6"/>
        <v>0</v>
      </c>
      <c r="E41" s="53"/>
      <c r="F41" s="131">
        <f t="shared" si="7"/>
        <v>0</v>
      </c>
      <c r="G41" s="53"/>
      <c r="H41" s="131">
        <f t="shared" si="8"/>
        <v>0</v>
      </c>
      <c r="I41" s="140">
        <f t="shared" si="9"/>
        <v>0</v>
      </c>
      <c r="J41" s="132"/>
      <c r="K41" s="132"/>
      <c r="L41" s="134">
        <f t="shared" si="10"/>
        <v>0</v>
      </c>
      <c r="M41" s="134">
        <f t="shared" si="11"/>
        <v>0</v>
      </c>
      <c r="N41" s="131">
        <f t="shared" si="12"/>
      </c>
      <c r="O41" s="169"/>
      <c r="P41" s="330"/>
      <c r="Q41" s="330"/>
      <c r="R41" s="330"/>
      <c r="S41" s="330"/>
      <c r="T41" s="330"/>
      <c r="U41" s="330"/>
      <c r="V41" s="330"/>
      <c r="W41">
        <f t="shared" si="13"/>
        <v>0</v>
      </c>
    </row>
    <row r="42" spans="2:23" s="51" customFormat="1" ht="15" customHeight="1">
      <c r="B42" s="130"/>
      <c r="C42" s="53"/>
      <c r="D42" s="131">
        <f t="shared" si="6"/>
        <v>0</v>
      </c>
      <c r="E42" s="53"/>
      <c r="F42" s="131">
        <f t="shared" si="7"/>
        <v>0</v>
      </c>
      <c r="G42" s="53"/>
      <c r="H42" s="131">
        <f t="shared" si="8"/>
        <v>0</v>
      </c>
      <c r="I42" s="140">
        <f t="shared" si="9"/>
        <v>0</v>
      </c>
      <c r="J42" s="132"/>
      <c r="K42" s="132"/>
      <c r="L42" s="134">
        <f t="shared" si="10"/>
        <v>0</v>
      </c>
      <c r="M42" s="134">
        <f t="shared" si="11"/>
        <v>0</v>
      </c>
      <c r="N42" s="131">
        <f t="shared" si="12"/>
      </c>
      <c r="O42" s="22"/>
      <c r="P42" s="330"/>
      <c r="Q42" s="330"/>
      <c r="R42" s="330"/>
      <c r="S42" s="330"/>
      <c r="T42" s="330"/>
      <c r="U42" s="330"/>
      <c r="V42" s="330"/>
      <c r="W42">
        <f t="shared" si="13"/>
        <v>0</v>
      </c>
    </row>
    <row r="43" spans="1:24" s="51" customFormat="1" ht="17.25" customHeight="1" thickBot="1">
      <c r="A43" s="170"/>
      <c r="B43" s="130"/>
      <c r="C43" s="53"/>
      <c r="D43" s="131">
        <f t="shared" si="6"/>
        <v>0</v>
      </c>
      <c r="E43" s="53"/>
      <c r="F43" s="131">
        <f t="shared" si="7"/>
        <v>0</v>
      </c>
      <c r="G43" s="53"/>
      <c r="H43" s="131">
        <f t="shared" si="8"/>
        <v>0</v>
      </c>
      <c r="I43" s="140">
        <f t="shared" si="9"/>
        <v>0</v>
      </c>
      <c r="J43" s="132"/>
      <c r="K43" s="132"/>
      <c r="L43" s="134">
        <f t="shared" si="10"/>
        <v>0</v>
      </c>
      <c r="M43" s="134">
        <f t="shared" si="11"/>
        <v>0</v>
      </c>
      <c r="N43" s="131">
        <f t="shared" si="12"/>
      </c>
      <c r="O43" s="170"/>
      <c r="P43" s="330"/>
      <c r="Q43" s="330"/>
      <c r="R43" s="330"/>
      <c r="S43" s="330"/>
      <c r="T43" s="330"/>
      <c r="U43" s="330"/>
      <c r="V43" s="330"/>
      <c r="W43">
        <f t="shared" si="13"/>
        <v>0</v>
      </c>
      <c r="X43"/>
    </row>
    <row r="44" spans="1:24" s="51" customFormat="1" ht="15.75" customHeight="1" thickTop="1">
      <c r="A44" s="210"/>
      <c r="B44" s="210"/>
      <c r="C44" s="210"/>
      <c r="D44" s="210"/>
      <c r="E44" s="210"/>
      <c r="F44" s="210"/>
      <c r="G44" s="210"/>
      <c r="H44" s="210"/>
      <c r="I44" s="210"/>
      <c r="J44" s="210"/>
      <c r="K44" s="210"/>
      <c r="L44" s="210"/>
      <c r="M44" s="210"/>
      <c r="N44" s="210"/>
      <c r="O44" s="210"/>
      <c r="P44" s="210"/>
      <c r="Q44" s="210"/>
      <c r="R44" s="210"/>
      <c r="S44" s="210"/>
      <c r="T44" s="210"/>
      <c r="U44"/>
      <c r="V44"/>
      <c r="W44">
        <f t="shared" si="13"/>
        <v>0</v>
      </c>
      <c r="X44"/>
    </row>
    <row r="45" spans="1:24" s="51" customFormat="1" ht="23.25" thickBot="1">
      <c r="A45" s="212" t="s">
        <v>260</v>
      </c>
      <c r="B45" s="215"/>
      <c r="C45" s="215"/>
      <c r="D45" s="215"/>
      <c r="E45" s="215"/>
      <c r="F45" s="215"/>
      <c r="G45" s="215"/>
      <c r="H45" s="215"/>
      <c r="I45" s="215"/>
      <c r="J45" s="215"/>
      <c r="K45" s="215"/>
      <c r="L45" s="215"/>
      <c r="M45" s="215"/>
      <c r="N45" s="215"/>
      <c r="O45" s="215"/>
      <c r="P45" s="215"/>
      <c r="Q45" s="215"/>
      <c r="R45" s="215"/>
      <c r="S45" s="215"/>
      <c r="T45" s="215"/>
      <c r="U45" s="213"/>
      <c r="V45" s="213"/>
      <c r="W45">
        <f t="shared" si="13"/>
        <v>0</v>
      </c>
      <c r="X45"/>
    </row>
    <row r="46" spans="1:23" ht="20.25" thickBot="1">
      <c r="A46" s="171"/>
      <c r="B46" s="171"/>
      <c r="C46" s="171"/>
      <c r="D46" s="171"/>
      <c r="E46" s="171"/>
      <c r="F46" s="171"/>
      <c r="G46" s="171"/>
      <c r="H46" s="171"/>
      <c r="I46" s="171"/>
      <c r="J46" s="171"/>
      <c r="K46" s="171"/>
      <c r="L46" s="171"/>
      <c r="M46" s="171"/>
      <c r="N46" s="171"/>
      <c r="O46" s="171"/>
      <c r="P46" s="317" t="s">
        <v>119</v>
      </c>
      <c r="Q46" s="317" t="s">
        <v>244</v>
      </c>
      <c r="R46" s="51"/>
      <c r="S46" s="165" t="s">
        <v>34</v>
      </c>
      <c r="T46" s="239">
        <f>SUM(L49:L109)</f>
        <v>0</v>
      </c>
      <c r="U46" s="166" t="s">
        <v>82</v>
      </c>
      <c r="V46" s="51"/>
      <c r="W46">
        <f t="shared" si="13"/>
        <v>0</v>
      </c>
    </row>
    <row r="47" spans="1:24" ht="23.25" customHeight="1" thickBot="1">
      <c r="A47" s="51"/>
      <c r="B47" s="150" t="s">
        <v>81</v>
      </c>
      <c r="C47" s="133" t="s">
        <v>102</v>
      </c>
      <c r="D47" s="133"/>
      <c r="E47" s="133"/>
      <c r="F47" s="133"/>
      <c r="G47" s="133"/>
      <c r="H47" s="133"/>
      <c r="I47" s="70"/>
      <c r="J47" s="318" t="s">
        <v>4</v>
      </c>
      <c r="K47" s="326" t="s">
        <v>6</v>
      </c>
      <c r="L47" s="328" t="s">
        <v>5</v>
      </c>
      <c r="M47" s="318" t="s">
        <v>118</v>
      </c>
      <c r="N47" s="50"/>
      <c r="P47" s="317"/>
      <c r="Q47" s="317"/>
      <c r="W47">
        <f t="shared" si="13"/>
        <v>0</v>
      </c>
      <c r="X47" s="51"/>
    </row>
    <row r="48" spans="1:24" ht="25.5" customHeight="1" thickBot="1">
      <c r="A48" s="51"/>
      <c r="B48" s="151"/>
      <c r="C48" s="66" t="s">
        <v>0</v>
      </c>
      <c r="D48" s="67" t="s">
        <v>100</v>
      </c>
      <c r="E48" s="68" t="s">
        <v>1</v>
      </c>
      <c r="F48" s="67" t="s">
        <v>100</v>
      </c>
      <c r="G48" s="68" t="s">
        <v>2</v>
      </c>
      <c r="H48" s="67" t="s">
        <v>100</v>
      </c>
      <c r="I48" s="69" t="s">
        <v>51</v>
      </c>
      <c r="J48" s="319"/>
      <c r="K48" s="327"/>
      <c r="L48" s="329"/>
      <c r="M48" s="319"/>
      <c r="N48" s="167" t="s">
        <v>72</v>
      </c>
      <c r="O48" s="2"/>
      <c r="P48" s="175">
        <f>SUM(M49:M109)</f>
        <v>0</v>
      </c>
      <c r="Q48" s="176">
        <f>IF(P48&gt;=10,2,0)</f>
        <v>0</v>
      </c>
      <c r="R48" s="168"/>
      <c r="S48" s="51"/>
      <c r="T48" s="51"/>
      <c r="U48" s="51"/>
      <c r="W48">
        <f t="shared" si="13"/>
        <v>0</v>
      </c>
      <c r="X48" s="51"/>
    </row>
    <row r="49" spans="1:24" ht="15.75" customHeight="1">
      <c r="A49" s="51"/>
      <c r="B49" s="130"/>
      <c r="C49" s="53"/>
      <c r="D49" s="131">
        <f aca="true" t="shared" si="14" ref="D49:D61">IF(C49&gt;0,1,0)</f>
        <v>0</v>
      </c>
      <c r="E49" s="53"/>
      <c r="F49" s="131">
        <f aca="true" t="shared" si="15" ref="F49:F61">IF(E49&gt;0,1,0)</f>
        <v>0</v>
      </c>
      <c r="G49" s="53"/>
      <c r="H49" s="131">
        <f aca="true" t="shared" si="16" ref="H49:H61">IF(G49&gt;0,1,0)</f>
        <v>0</v>
      </c>
      <c r="I49" s="140">
        <f aca="true" t="shared" si="17" ref="I49:I61">IF(D49+F49+H49&gt;0,(C49+E49+G49)/(D49+F49+H49),0)</f>
        <v>0</v>
      </c>
      <c r="J49" s="132"/>
      <c r="K49" s="132"/>
      <c r="L49" s="134">
        <f>I49*J49*K49/1000000</f>
        <v>0</v>
      </c>
      <c r="M49" s="134">
        <f>I49*J49/1000</f>
        <v>0</v>
      </c>
      <c r="N49" s="131">
        <f>IF($Q$48=0,"",IF($I49&gt;0,IF(OR($I49&gt;$Q$31,$C49&gt;1.5*$Q$31,$E49&gt;1.5*$Q$31,$G49&gt;1.5*$Q$31),"NO","SI"),""))</f>
      </c>
      <c r="O49" s="22"/>
      <c r="S49" s="51"/>
      <c r="T49" s="51"/>
      <c r="U49" s="51"/>
      <c r="W49">
        <f t="shared" si="13"/>
        <v>0</v>
      </c>
      <c r="X49" s="51"/>
    </row>
    <row r="50" spans="1:24" ht="15.75" customHeight="1">
      <c r="A50" s="51"/>
      <c r="B50" s="130"/>
      <c r="C50" s="53"/>
      <c r="D50" s="131">
        <f t="shared" si="14"/>
        <v>0</v>
      </c>
      <c r="E50" s="53"/>
      <c r="F50" s="131">
        <f t="shared" si="15"/>
        <v>0</v>
      </c>
      <c r="G50" s="53"/>
      <c r="H50" s="131">
        <f t="shared" si="16"/>
        <v>0</v>
      </c>
      <c r="I50" s="140">
        <f t="shared" si="17"/>
        <v>0</v>
      </c>
      <c r="J50" s="132"/>
      <c r="K50" s="132"/>
      <c r="L50" s="134"/>
      <c r="M50" s="134"/>
      <c r="N50" s="131">
        <f aca="true" t="shared" si="18" ref="N50:N61">IF($Q$48=0,"",IF($I50&gt;0,IF(OR($I50&gt;$Q$31,$C50&gt;1.5*$Q$31,$E50&gt;1.5*$Q$31,$G50&gt;1.5*$Q$31),"NO","SI"),""))</f>
      </c>
      <c r="O50" s="22"/>
      <c r="P50" s="331" t="str">
        <f>IF(P48&lt;10,"Caudal inferior a 10 g/h, aplica el VLE general focos canalizados para esta actividad en mg COT/Nm3",0)</f>
        <v>Caudal inferior a 10 g/h, aplica el VLE general focos canalizados para esta actividad en mg COT/Nm3</v>
      </c>
      <c r="Q50" s="331"/>
      <c r="R50" s="331"/>
      <c r="S50" s="331"/>
      <c r="T50" s="331"/>
      <c r="U50" s="331"/>
      <c r="V50" s="331"/>
      <c r="X50" s="51"/>
    </row>
    <row r="51" spans="1:24" ht="15.75" customHeight="1">
      <c r="A51" s="51"/>
      <c r="B51" s="130"/>
      <c r="C51" s="53"/>
      <c r="D51" s="131">
        <f t="shared" si="14"/>
        <v>0</v>
      </c>
      <c r="E51" s="53"/>
      <c r="F51" s="131">
        <f t="shared" si="15"/>
        <v>0</v>
      </c>
      <c r="G51" s="53"/>
      <c r="H51" s="131">
        <f t="shared" si="16"/>
        <v>0</v>
      </c>
      <c r="I51" s="140">
        <f t="shared" si="17"/>
        <v>0</v>
      </c>
      <c r="J51" s="132"/>
      <c r="K51" s="132"/>
      <c r="L51" s="134"/>
      <c r="M51" s="134"/>
      <c r="N51" s="131">
        <f t="shared" si="18"/>
      </c>
      <c r="O51" s="22"/>
      <c r="P51" s="331"/>
      <c r="Q51" s="331"/>
      <c r="R51" s="331"/>
      <c r="S51" s="331"/>
      <c r="T51" s="331"/>
      <c r="U51" s="331"/>
      <c r="V51" s="331"/>
      <c r="X51" s="51"/>
    </row>
    <row r="52" spans="1:24" ht="15.75" customHeight="1">
      <c r="A52" s="51"/>
      <c r="B52" s="130"/>
      <c r="C52" s="53"/>
      <c r="D52" s="131">
        <f t="shared" si="14"/>
        <v>0</v>
      </c>
      <c r="E52" s="53"/>
      <c r="F52" s="131">
        <f t="shared" si="15"/>
        <v>0</v>
      </c>
      <c r="G52" s="53"/>
      <c r="H52" s="131">
        <f t="shared" si="16"/>
        <v>0</v>
      </c>
      <c r="I52" s="140">
        <f t="shared" si="17"/>
        <v>0</v>
      </c>
      <c r="J52" s="132"/>
      <c r="K52" s="132"/>
      <c r="L52" s="134"/>
      <c r="M52" s="134"/>
      <c r="N52" s="131">
        <f t="shared" si="18"/>
      </c>
      <c r="O52" s="22"/>
      <c r="P52" s="330" t="str">
        <f>IF(P48&lt;10,"Es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Q52" s="330"/>
      <c r="R52" s="330"/>
      <c r="S52" s="330"/>
      <c r="T52" s="330"/>
      <c r="U52" s="330"/>
      <c r="V52" s="330"/>
      <c r="X52" s="51"/>
    </row>
    <row r="53" spans="1:24" ht="15.75" customHeight="1">
      <c r="A53" s="51"/>
      <c r="B53" s="130"/>
      <c r="C53" s="53"/>
      <c r="D53" s="131">
        <f t="shared" si="14"/>
        <v>0</v>
      </c>
      <c r="E53" s="53"/>
      <c r="F53" s="131">
        <f t="shared" si="15"/>
        <v>0</v>
      </c>
      <c r="G53" s="53"/>
      <c r="H53" s="131">
        <f t="shared" si="16"/>
        <v>0</v>
      </c>
      <c r="I53" s="140">
        <f t="shared" si="17"/>
        <v>0</v>
      </c>
      <c r="J53" s="132"/>
      <c r="K53" s="132"/>
      <c r="L53" s="134"/>
      <c r="M53" s="134"/>
      <c r="N53" s="131">
        <f t="shared" si="18"/>
      </c>
      <c r="O53" s="22"/>
      <c r="P53" s="330"/>
      <c r="Q53" s="330"/>
      <c r="R53" s="330"/>
      <c r="S53" s="330"/>
      <c r="T53" s="330"/>
      <c r="U53" s="330"/>
      <c r="V53" s="330"/>
      <c r="X53" s="51"/>
    </row>
    <row r="54" spans="1:24" ht="15.75" customHeight="1">
      <c r="A54" s="51"/>
      <c r="B54" s="130"/>
      <c r="C54" s="53"/>
      <c r="D54" s="131">
        <f t="shared" si="14"/>
        <v>0</v>
      </c>
      <c r="E54" s="53"/>
      <c r="F54" s="131">
        <f t="shared" si="15"/>
        <v>0</v>
      </c>
      <c r="G54" s="53"/>
      <c r="H54" s="131">
        <f t="shared" si="16"/>
        <v>0</v>
      </c>
      <c r="I54" s="140">
        <f t="shared" si="17"/>
        <v>0</v>
      </c>
      <c r="J54" s="132"/>
      <c r="K54" s="132"/>
      <c r="L54" s="134"/>
      <c r="M54" s="134"/>
      <c r="N54" s="131">
        <f t="shared" si="18"/>
      </c>
      <c r="O54" s="22"/>
      <c r="P54" s="330"/>
      <c r="Q54" s="330"/>
      <c r="R54" s="330"/>
      <c r="S54" s="330"/>
      <c r="T54" s="330"/>
      <c r="U54" s="330"/>
      <c r="V54" s="330"/>
      <c r="X54" s="51"/>
    </row>
    <row r="55" spans="1:24" ht="16.5" customHeight="1">
      <c r="A55" s="51"/>
      <c r="B55" s="130"/>
      <c r="C55" s="53"/>
      <c r="D55" s="131">
        <f t="shared" si="14"/>
        <v>0</v>
      </c>
      <c r="E55" s="53"/>
      <c r="F55" s="131">
        <f t="shared" si="15"/>
        <v>0</v>
      </c>
      <c r="G55" s="53"/>
      <c r="H55" s="131">
        <f t="shared" si="16"/>
        <v>0</v>
      </c>
      <c r="I55" s="140">
        <f t="shared" si="17"/>
        <v>0</v>
      </c>
      <c r="J55" s="132"/>
      <c r="K55" s="132"/>
      <c r="L55" s="134">
        <f aca="true" t="shared" si="19" ref="L55:L61">I55*J55*K55/1000000</f>
        <v>0</v>
      </c>
      <c r="M55" s="134">
        <f aca="true" t="shared" si="20" ref="M55:M61">I55*J55/1000</f>
        <v>0</v>
      </c>
      <c r="N55" s="131">
        <f t="shared" si="18"/>
      </c>
      <c r="O55" s="22"/>
      <c r="P55" s="330"/>
      <c r="Q55" s="330"/>
      <c r="R55" s="330"/>
      <c r="S55" s="330"/>
      <c r="T55" s="330"/>
      <c r="U55" s="330"/>
      <c r="V55" s="330"/>
      <c r="W55">
        <f t="shared" si="13"/>
        <v>0</v>
      </c>
      <c r="X55" s="51"/>
    </row>
    <row r="56" spans="1:24" ht="16.5" customHeight="1">
      <c r="A56" s="51"/>
      <c r="B56" s="130"/>
      <c r="C56" s="53"/>
      <c r="D56" s="131">
        <f t="shared" si="14"/>
        <v>0</v>
      </c>
      <c r="E56" s="53"/>
      <c r="F56" s="131">
        <f t="shared" si="15"/>
        <v>0</v>
      </c>
      <c r="G56" s="53"/>
      <c r="H56" s="131">
        <f t="shared" si="16"/>
        <v>0</v>
      </c>
      <c r="I56" s="140">
        <f t="shared" si="17"/>
        <v>0</v>
      </c>
      <c r="J56" s="132"/>
      <c r="K56" s="132"/>
      <c r="L56" s="134">
        <f t="shared" si="19"/>
        <v>0</v>
      </c>
      <c r="M56" s="134">
        <f t="shared" si="20"/>
        <v>0</v>
      </c>
      <c r="N56" s="131">
        <f t="shared" si="18"/>
      </c>
      <c r="O56" s="22"/>
      <c r="P56" s="330"/>
      <c r="Q56" s="330"/>
      <c r="R56" s="330"/>
      <c r="S56" s="330"/>
      <c r="T56" s="330"/>
      <c r="U56" s="330"/>
      <c r="V56" s="330"/>
      <c r="W56">
        <f t="shared" si="13"/>
        <v>0</v>
      </c>
      <c r="X56" s="51"/>
    </row>
    <row r="57" spans="2:23" s="51" customFormat="1" ht="16.5" customHeight="1">
      <c r="B57" s="130"/>
      <c r="C57" s="53"/>
      <c r="D57" s="131">
        <f t="shared" si="14"/>
        <v>0</v>
      </c>
      <c r="E57" s="53"/>
      <c r="F57" s="131">
        <f t="shared" si="15"/>
        <v>0</v>
      </c>
      <c r="G57" s="53"/>
      <c r="H57" s="131">
        <f t="shared" si="16"/>
        <v>0</v>
      </c>
      <c r="I57" s="140">
        <f t="shared" si="17"/>
        <v>0</v>
      </c>
      <c r="J57" s="132"/>
      <c r="K57" s="132"/>
      <c r="L57" s="134">
        <f t="shared" si="19"/>
        <v>0</v>
      </c>
      <c r="M57" s="134">
        <f t="shared" si="20"/>
        <v>0</v>
      </c>
      <c r="N57" s="131">
        <f t="shared" si="18"/>
      </c>
      <c r="O57" s="22"/>
      <c r="P57" s="330">
        <f>IF(Q48=0,0,"El Valor Límite de Emisión de COVs con frase de riesgo asignada R45, R46, R49, R60, R61 o indicadores de peligro H340, H350, H350i, H360D o H360F, cuando el caudal másico de la suma de los compuestos sea &gt;= 10 g/h, es 2 mg/Nm3")</f>
        <v>0</v>
      </c>
      <c r="Q57" s="330"/>
      <c r="R57" s="330"/>
      <c r="S57" s="330"/>
      <c r="T57" s="330"/>
      <c r="U57" s="330"/>
      <c r="V57" s="330"/>
      <c r="W57">
        <f t="shared" si="13"/>
        <v>0</v>
      </c>
    </row>
    <row r="58" spans="2:23" s="51" customFormat="1" ht="16.5" customHeight="1">
      <c r="B58" s="130"/>
      <c r="C58" s="53"/>
      <c r="D58" s="131">
        <f t="shared" si="14"/>
        <v>0</v>
      </c>
      <c r="E58" s="53"/>
      <c r="F58" s="131">
        <f t="shared" si="15"/>
        <v>0</v>
      </c>
      <c r="G58" s="53"/>
      <c r="H58" s="131">
        <f t="shared" si="16"/>
        <v>0</v>
      </c>
      <c r="I58" s="140">
        <f t="shared" si="17"/>
        <v>0</v>
      </c>
      <c r="J58" s="132"/>
      <c r="K58" s="132"/>
      <c r="L58" s="134">
        <f t="shared" si="19"/>
        <v>0</v>
      </c>
      <c r="M58" s="134">
        <f t="shared" si="20"/>
        <v>0</v>
      </c>
      <c r="N58" s="131">
        <f t="shared" si="18"/>
      </c>
      <c r="O58" s="22"/>
      <c r="P58" s="330"/>
      <c r="Q58" s="330"/>
      <c r="R58" s="330"/>
      <c r="S58" s="330"/>
      <c r="T58" s="330"/>
      <c r="U58" s="330"/>
      <c r="V58" s="330"/>
      <c r="W58">
        <f t="shared" si="13"/>
        <v>0</v>
      </c>
    </row>
    <row r="59" spans="2:24" s="51" customFormat="1" ht="16.5" customHeight="1">
      <c r="B59" s="130"/>
      <c r="C59" s="53"/>
      <c r="D59" s="131">
        <f t="shared" si="14"/>
        <v>0</v>
      </c>
      <c r="E59" s="53"/>
      <c r="F59" s="131">
        <f t="shared" si="15"/>
        <v>0</v>
      </c>
      <c r="G59" s="53"/>
      <c r="H59" s="131">
        <f t="shared" si="16"/>
        <v>0</v>
      </c>
      <c r="I59" s="140">
        <f t="shared" si="17"/>
        <v>0</v>
      </c>
      <c r="J59" s="132"/>
      <c r="K59" s="132"/>
      <c r="L59" s="134">
        <f t="shared" si="19"/>
        <v>0</v>
      </c>
      <c r="M59" s="134">
        <f t="shared" si="20"/>
        <v>0</v>
      </c>
      <c r="N59" s="131">
        <f t="shared" si="18"/>
      </c>
      <c r="O59" s="22"/>
      <c r="P59" s="330"/>
      <c r="Q59" s="330"/>
      <c r="R59" s="330"/>
      <c r="S59" s="330"/>
      <c r="T59" s="330"/>
      <c r="U59" s="330"/>
      <c r="V59" s="330"/>
      <c r="W59">
        <f t="shared" si="13"/>
        <v>0</v>
      </c>
      <c r="X59"/>
    </row>
    <row r="60" spans="1:24" ht="16.5" customHeight="1">
      <c r="A60" s="22"/>
      <c r="B60" s="130"/>
      <c r="C60" s="53"/>
      <c r="D60" s="131">
        <f t="shared" si="14"/>
        <v>0</v>
      </c>
      <c r="E60" s="53"/>
      <c r="F60" s="131">
        <f t="shared" si="15"/>
        <v>0</v>
      </c>
      <c r="G60" s="53"/>
      <c r="H60" s="131">
        <f t="shared" si="16"/>
        <v>0</v>
      </c>
      <c r="I60" s="140">
        <f t="shared" si="17"/>
        <v>0</v>
      </c>
      <c r="J60" s="132"/>
      <c r="K60" s="132"/>
      <c r="L60" s="134">
        <f t="shared" si="19"/>
        <v>0</v>
      </c>
      <c r="M60" s="134">
        <f t="shared" si="20"/>
        <v>0</v>
      </c>
      <c r="N60" s="131">
        <f t="shared" si="18"/>
      </c>
      <c r="O60" s="22"/>
      <c r="P60" s="330"/>
      <c r="Q60" s="330"/>
      <c r="R60" s="330"/>
      <c r="S60" s="330"/>
      <c r="T60" s="330"/>
      <c r="U60" s="330"/>
      <c r="V60" s="330"/>
      <c r="W60">
        <f t="shared" si="13"/>
        <v>0</v>
      </c>
      <c r="X60" s="22"/>
    </row>
    <row r="61" spans="1:24" ht="16.5">
      <c r="A61" s="23"/>
      <c r="B61" s="130"/>
      <c r="C61" s="53"/>
      <c r="D61" s="131">
        <f t="shared" si="14"/>
        <v>0</v>
      </c>
      <c r="E61" s="53"/>
      <c r="F61" s="131">
        <f t="shared" si="15"/>
        <v>0</v>
      </c>
      <c r="G61" s="53"/>
      <c r="H61" s="131">
        <f t="shared" si="16"/>
        <v>0</v>
      </c>
      <c r="I61" s="140">
        <f t="shared" si="17"/>
        <v>0</v>
      </c>
      <c r="J61" s="132"/>
      <c r="K61" s="132"/>
      <c r="L61" s="134">
        <f t="shared" si="19"/>
        <v>0</v>
      </c>
      <c r="M61" s="134">
        <f t="shared" si="20"/>
        <v>0</v>
      </c>
      <c r="N61" s="131">
        <f t="shared" si="18"/>
      </c>
      <c r="O61" s="22"/>
      <c r="P61" s="330"/>
      <c r="Q61" s="330"/>
      <c r="R61" s="330"/>
      <c r="S61" s="330"/>
      <c r="T61" s="330"/>
      <c r="U61" s="330"/>
      <c r="V61" s="330"/>
      <c r="W61">
        <f t="shared" si="13"/>
        <v>0</v>
      </c>
      <c r="X61" s="22"/>
    </row>
    <row r="62" ht="15">
      <c r="W62">
        <f t="shared" si="13"/>
        <v>0</v>
      </c>
    </row>
    <row r="63" ht="15">
      <c r="W63">
        <f t="shared" si="13"/>
        <v>0</v>
      </c>
    </row>
    <row r="64" ht="15">
      <c r="W64">
        <f t="shared" si="13"/>
        <v>0</v>
      </c>
    </row>
    <row r="65" ht="15">
      <c r="W65">
        <f t="shared" si="13"/>
        <v>0</v>
      </c>
    </row>
    <row r="66" ht="15">
      <c r="W66">
        <f t="shared" si="13"/>
        <v>0</v>
      </c>
    </row>
    <row r="67" ht="15">
      <c r="W67">
        <f t="shared" si="13"/>
        <v>0</v>
      </c>
    </row>
    <row r="68" ht="15">
      <c r="W68">
        <f t="shared" si="13"/>
        <v>0</v>
      </c>
    </row>
  </sheetData>
  <sheetProtection/>
  <mergeCells count="24">
    <mergeCell ref="P57:V61"/>
    <mergeCell ref="P52:V56"/>
    <mergeCell ref="P50:V51"/>
    <mergeCell ref="P40:V43"/>
    <mergeCell ref="P35:V38"/>
    <mergeCell ref="P33:V34"/>
    <mergeCell ref="P46:P47"/>
    <mergeCell ref="Q46:Q47"/>
    <mergeCell ref="R31:V31"/>
    <mergeCell ref="P29:P30"/>
    <mergeCell ref="C6:P6"/>
    <mergeCell ref="B7:B8"/>
    <mergeCell ref="N7:N8"/>
    <mergeCell ref="J47:J48"/>
    <mergeCell ref="K47:K48"/>
    <mergeCell ref="L47:L48"/>
    <mergeCell ref="J7:J8"/>
    <mergeCell ref="K7:K8"/>
    <mergeCell ref="B3:M3"/>
    <mergeCell ref="A4:Q5"/>
    <mergeCell ref="Q29:Q30"/>
    <mergeCell ref="M47:M48"/>
    <mergeCell ref="L7:L8"/>
    <mergeCell ref="M7:M8"/>
  </mergeCells>
  <conditionalFormatting sqref="O43 P49:P50 P52 N57:O61 Q48:Q49 O47:O48 O55:O57 R48 P45 P33 P35 S44:S45 R30:R31 P32:Q32 P46:R46 M47 O8:O24 N31:O42 N49:O54 S49 N48:N61 N33:N43">
    <cfRule type="cellIs" priority="40" dxfId="14" operator="equal">
      <formula>"NO"</formula>
    </cfRule>
  </conditionalFormatting>
  <conditionalFormatting sqref="B31 B8:B22 B47:B61">
    <cfRule type="expression" priority="52" dxfId="14" stopIfTrue="1">
      <formula>$I8&gt;#REF!</formula>
    </cfRule>
  </conditionalFormatting>
  <conditionalFormatting sqref="A44">
    <cfRule type="expression" priority="61" dxfId="14" stopIfTrue="1">
      <formula>$I44&gt;$B44</formula>
    </cfRule>
  </conditionalFormatting>
  <conditionalFormatting sqref="B31 B57:B61">
    <cfRule type="expression" priority="23" dxfId="14" stopIfTrue="1">
      <formula>$I31&gt;#REF!</formula>
    </cfRule>
  </conditionalFormatting>
  <conditionalFormatting sqref="B8:B22">
    <cfRule type="expression" priority="21" dxfId="14" stopIfTrue="1">
      <formula>$I8&gt;#REF!</formula>
    </cfRule>
  </conditionalFormatting>
  <conditionalFormatting sqref="B8:B22">
    <cfRule type="expression" priority="20" dxfId="14" stopIfTrue="1">
      <formula>$I8&gt;#REF!</formula>
    </cfRule>
  </conditionalFormatting>
  <conditionalFormatting sqref="C9:C24">
    <cfRule type="expression" priority="19" dxfId="14" stopIfTrue="1">
      <formula>$J9&gt;#REF!</formula>
    </cfRule>
  </conditionalFormatting>
  <conditionalFormatting sqref="B9:B23 B60:B61 B32:B43">
    <cfRule type="expression" priority="16" dxfId="14" stopIfTrue="1">
      <formula>$I9&gt;#REF!</formula>
    </cfRule>
  </conditionalFormatting>
  <conditionalFormatting sqref="B9:B23">
    <cfRule type="expression" priority="13" dxfId="14" stopIfTrue="1">
      <formula>$I9&gt;#REF!</formula>
    </cfRule>
  </conditionalFormatting>
  <conditionalFormatting sqref="P57">
    <cfRule type="expression" priority="9" dxfId="14" stopIfTrue="1">
      <formula>#REF!&gt;#REF!</formula>
    </cfRule>
  </conditionalFormatting>
  <conditionalFormatting sqref="H49:H61 F49:F61 D49:D61">
    <cfRule type="expression" priority="6" dxfId="14" stopIfTrue="1">
      <formula>$K49&gt;#REF!</formula>
    </cfRule>
  </conditionalFormatting>
  <conditionalFormatting sqref="B47:B48">
    <cfRule type="expression" priority="4" dxfId="14" stopIfTrue="1">
      <formula>$I47&gt;#REF!</formula>
    </cfRule>
  </conditionalFormatting>
  <conditionalFormatting sqref="B49:B61">
    <cfRule type="expression" priority="3" dxfId="14" stopIfTrue="1">
      <formula>$I49&gt;#REF!</formula>
    </cfRule>
  </conditionalFormatting>
  <dataValidations count="2">
    <dataValidation type="list" allowBlank="1" showInputMessage="1" showErrorMessage="1" sqref="A40">
      <formula1>$B$6:$B$6</formula1>
    </dataValidation>
    <dataValidation type="list" allowBlank="1" showInputMessage="1" showErrorMessage="1" sqref="C6:P6">
      <formula1>#REF!</formula1>
    </dataValidation>
  </dataValidations>
  <printOptions horizontalCentered="1" verticalCentered="1"/>
  <pageMargins left="0.7480314960629921" right="0.7480314960629921" top="0.984251968503937" bottom="0.984251968503937" header="0" footer="0"/>
  <pageSetup horizontalDpi="600" verticalDpi="600" orientation="landscape" paperSize="9" scale="56" r:id="rId4"/>
  <headerFooter alignWithMargins="0">
    <oddHeader>&amp;R&amp;G</oddHeader>
  </headerFooter>
  <rowBreaks count="1" manualBreakCount="1">
    <brk id="24" max="21" man="1"/>
  </rowBreaks>
  <legacyDrawing r:id="rId2"/>
  <legacyDrawingHF r:id="rId3"/>
</worksheet>
</file>

<file path=xl/worksheets/sheet7.xml><?xml version="1.0" encoding="utf-8"?>
<worksheet xmlns="http://schemas.openxmlformats.org/spreadsheetml/2006/main" xmlns:r="http://schemas.openxmlformats.org/officeDocument/2006/relationships">
  <sheetPr codeName="Hoja20"/>
  <dimension ref="A2:M28"/>
  <sheetViews>
    <sheetView showGridLines="0" view="pageBreakPreview" zoomScale="75" zoomScaleSheetLayoutView="75" zoomScalePageLayoutView="0" workbookViewId="0" topLeftCell="A2">
      <selection activeCell="L3" sqref="L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74.25" customHeight="1" hidden="1"/>
    <row r="2" spans="1:13" s="116" customFormat="1" ht="23.25" thickBot="1">
      <c r="A2" s="235">
        <f>IF(PGD!C2="","",PGD!C2)</f>
      </c>
      <c r="B2" s="235"/>
      <c r="C2" s="235"/>
      <c r="D2" s="235"/>
      <c r="E2" s="235"/>
      <c r="F2" s="235"/>
      <c r="G2" s="235"/>
      <c r="H2" s="235"/>
      <c r="I2" s="235"/>
      <c r="J2" s="235"/>
      <c r="K2" s="235"/>
      <c r="L2" s="235" t="s">
        <v>103</v>
      </c>
      <c r="M2" s="235">
        <f>IF(PGD!C5="","",PGD!C5)</f>
      </c>
    </row>
    <row r="3" spans="1:13" ht="56.25" customHeight="1" thickBot="1">
      <c r="A3" s="71" t="s">
        <v>39</v>
      </c>
      <c r="B3" s="305" t="s">
        <v>55</v>
      </c>
      <c r="C3" s="305"/>
      <c r="D3" s="305"/>
      <c r="E3" s="305"/>
      <c r="F3" s="305"/>
      <c r="G3" s="305"/>
      <c r="H3" s="305"/>
      <c r="I3" s="305"/>
      <c r="J3" s="305"/>
      <c r="K3" s="236" t="s">
        <v>54</v>
      </c>
      <c r="L3" s="237"/>
      <c r="M3" s="100" t="s">
        <v>82</v>
      </c>
    </row>
    <row r="4" spans="1:12" ht="51.75" customHeight="1">
      <c r="A4" s="28"/>
      <c r="B4" s="305"/>
      <c r="C4" s="305"/>
      <c r="D4" s="305"/>
      <c r="E4" s="305"/>
      <c r="F4" s="305"/>
      <c r="G4" s="305"/>
      <c r="H4" s="305"/>
      <c r="I4" s="305"/>
      <c r="J4" s="305"/>
      <c r="K4" s="23"/>
      <c r="L4" s="22"/>
    </row>
    <row r="5" spans="1:12" ht="16.5" customHeight="1">
      <c r="A5" s="28"/>
      <c r="B5" s="62"/>
      <c r="C5" s="62"/>
      <c r="D5" s="62"/>
      <c r="E5" s="62"/>
      <c r="F5" s="62"/>
      <c r="G5" s="62"/>
      <c r="H5" s="62"/>
      <c r="I5" s="62"/>
      <c r="J5" s="62"/>
      <c r="K5" s="23"/>
      <c r="L5" s="22"/>
    </row>
    <row r="6" spans="1:11" s="22" customFormat="1" ht="18">
      <c r="A6" s="84" t="s">
        <v>70</v>
      </c>
      <c r="C6" s="58"/>
      <c r="D6" s="23"/>
      <c r="E6" s="23"/>
      <c r="I6" s="23"/>
      <c r="K6" s="30"/>
    </row>
    <row r="7" spans="1:12" s="22" customFormat="1" ht="19.5">
      <c r="A7" s="72"/>
      <c r="B7" s="73"/>
      <c r="C7" s="74"/>
      <c r="D7" s="36"/>
      <c r="E7" s="36"/>
      <c r="F7" s="36"/>
      <c r="G7" s="36"/>
      <c r="H7" s="36"/>
      <c r="I7" s="36"/>
      <c r="J7" s="36"/>
      <c r="K7" s="36"/>
      <c r="L7" s="37"/>
    </row>
    <row r="8" spans="1:12" s="22" customFormat="1" ht="19.5">
      <c r="A8" s="72"/>
      <c r="B8" s="75"/>
      <c r="C8" s="72"/>
      <c r="L8" s="85"/>
    </row>
    <row r="9" spans="1:12" s="22" customFormat="1" ht="19.5">
      <c r="A9" s="72"/>
      <c r="B9" s="75"/>
      <c r="C9" s="72"/>
      <c r="L9" s="85"/>
    </row>
    <row r="10" spans="1:12" s="22" customFormat="1" ht="16.5">
      <c r="A10" s="72"/>
      <c r="B10" s="75"/>
      <c r="C10" s="72"/>
      <c r="L10" s="38"/>
    </row>
    <row r="11" spans="1:12" s="22" customFormat="1" ht="18">
      <c r="A11" s="58"/>
      <c r="B11" s="76"/>
      <c r="C11" s="77"/>
      <c r="D11" s="39"/>
      <c r="E11" s="39"/>
      <c r="F11" s="39"/>
      <c r="G11" s="39"/>
      <c r="H11" s="39"/>
      <c r="I11" s="39"/>
      <c r="J11" s="39"/>
      <c r="K11" s="40"/>
      <c r="L11" s="41"/>
    </row>
    <row r="12" spans="1:11" s="22" customFormat="1" ht="18">
      <c r="A12" s="58"/>
      <c r="B12" s="72"/>
      <c r="C12" s="72"/>
      <c r="K12" s="30"/>
    </row>
    <row r="13" spans="1:3" s="22" customFormat="1" ht="16.5" customHeight="1">
      <c r="A13" s="84" t="s">
        <v>56</v>
      </c>
      <c r="B13" s="72"/>
      <c r="C13" s="72"/>
    </row>
    <row r="14" spans="1:12" s="22" customFormat="1" ht="18">
      <c r="A14" s="58"/>
      <c r="B14" s="64"/>
      <c r="C14" s="78"/>
      <c r="D14" s="33"/>
      <c r="E14" s="33"/>
      <c r="F14" s="34"/>
      <c r="G14" s="32"/>
      <c r="H14" s="33"/>
      <c r="I14" s="33"/>
      <c r="J14" s="35"/>
      <c r="K14" s="32"/>
      <c r="L14" s="33"/>
    </row>
    <row r="15" spans="1:12" s="22" customFormat="1" ht="18">
      <c r="A15" s="58"/>
      <c r="B15" s="73"/>
      <c r="C15" s="74"/>
      <c r="D15" s="36"/>
      <c r="E15" s="36"/>
      <c r="F15" s="36"/>
      <c r="G15" s="36"/>
      <c r="H15" s="36"/>
      <c r="I15" s="36"/>
      <c r="J15" s="36"/>
      <c r="K15" s="36"/>
      <c r="L15" s="42"/>
    </row>
    <row r="16" spans="1:12" s="22" customFormat="1" ht="18">
      <c r="A16" s="58"/>
      <c r="B16" s="75"/>
      <c r="C16" s="72"/>
      <c r="L16" s="38"/>
    </row>
    <row r="17" spans="1:12" s="22" customFormat="1" ht="18">
      <c r="A17" s="58"/>
      <c r="B17" s="75"/>
      <c r="C17" s="72"/>
      <c r="L17" s="38"/>
    </row>
    <row r="18" spans="1:12" s="22" customFormat="1" ht="18">
      <c r="A18" s="58"/>
      <c r="B18" s="75"/>
      <c r="C18" s="72"/>
      <c r="L18" s="38"/>
    </row>
    <row r="19" spans="1:12" s="22" customFormat="1" ht="18">
      <c r="A19" s="58"/>
      <c r="B19" s="76"/>
      <c r="C19" s="77"/>
      <c r="D19" s="39"/>
      <c r="E19" s="39"/>
      <c r="F19" s="39"/>
      <c r="G19" s="39"/>
      <c r="H19" s="39"/>
      <c r="I19" s="39"/>
      <c r="J19" s="39"/>
      <c r="K19" s="39"/>
      <c r="L19" s="41"/>
    </row>
    <row r="20" spans="1:12" ht="15">
      <c r="A20" s="79"/>
      <c r="B20" s="79"/>
      <c r="C20" s="79"/>
      <c r="D20" s="24"/>
      <c r="E20" s="24"/>
      <c r="F20" s="24"/>
      <c r="G20" s="25"/>
      <c r="H20" s="26"/>
      <c r="I20" s="26"/>
      <c r="J20" s="26"/>
      <c r="K20" s="26"/>
      <c r="L20" s="26"/>
    </row>
    <row r="21" spans="1:3" ht="16.5">
      <c r="A21" s="64"/>
      <c r="B21" s="64"/>
      <c r="C21" s="64"/>
    </row>
    <row r="22" spans="1:3" ht="18">
      <c r="A22" s="84" t="s">
        <v>71</v>
      </c>
      <c r="C22" s="64"/>
    </row>
    <row r="23" spans="1:12" ht="16.5">
      <c r="A23" s="64"/>
      <c r="B23" s="80"/>
      <c r="C23" s="81"/>
      <c r="D23" s="43"/>
      <c r="E23" s="43"/>
      <c r="F23" s="43"/>
      <c r="G23" s="43"/>
      <c r="H23" s="43"/>
      <c r="I23" s="43"/>
      <c r="J23" s="43"/>
      <c r="K23" s="43"/>
      <c r="L23" s="44"/>
    </row>
    <row r="24" spans="1:12" ht="16.5">
      <c r="A24" s="64"/>
      <c r="B24" s="82"/>
      <c r="C24" s="83"/>
      <c r="D24" s="2"/>
      <c r="E24" s="2"/>
      <c r="F24" s="2"/>
      <c r="G24" s="2"/>
      <c r="H24" s="2"/>
      <c r="I24" s="2"/>
      <c r="J24" s="2"/>
      <c r="K24" s="2"/>
      <c r="L24" s="45"/>
    </row>
    <row r="25" spans="1:12" ht="16.5">
      <c r="A25" s="64"/>
      <c r="B25" s="82"/>
      <c r="C25" s="83"/>
      <c r="D25" s="2"/>
      <c r="E25" s="2"/>
      <c r="F25" s="2"/>
      <c r="G25" s="2"/>
      <c r="H25" s="2"/>
      <c r="I25" s="2"/>
      <c r="J25" s="2"/>
      <c r="K25" s="2"/>
      <c r="L25" s="45"/>
    </row>
    <row r="26" spans="1:12" ht="16.5">
      <c r="A26" s="64"/>
      <c r="B26" s="82"/>
      <c r="C26" s="83"/>
      <c r="D26" s="2"/>
      <c r="E26" s="2"/>
      <c r="F26" s="2"/>
      <c r="G26" s="2"/>
      <c r="H26" s="2"/>
      <c r="I26" s="2"/>
      <c r="J26" s="2"/>
      <c r="K26" s="2"/>
      <c r="L26" s="45"/>
    </row>
    <row r="27" spans="1:12" ht="16.5">
      <c r="A27" s="64"/>
      <c r="B27" s="82"/>
      <c r="C27" s="83"/>
      <c r="D27" s="2"/>
      <c r="E27" s="2"/>
      <c r="F27" s="2"/>
      <c r="G27" s="2"/>
      <c r="H27" s="2"/>
      <c r="I27" s="2"/>
      <c r="J27" s="2"/>
      <c r="K27" s="2"/>
      <c r="L27" s="45"/>
    </row>
    <row r="28" spans="2:12" ht="15">
      <c r="B28" s="46"/>
      <c r="C28" s="47"/>
      <c r="D28" s="47"/>
      <c r="E28" s="47"/>
      <c r="F28" s="47"/>
      <c r="G28" s="47"/>
      <c r="H28" s="47"/>
      <c r="I28" s="47"/>
      <c r="J28" s="47"/>
      <c r="K28" s="47"/>
      <c r="L28" s="48"/>
    </row>
  </sheetData>
  <sheetProtection/>
  <mergeCells count="1">
    <mergeCell ref="B3:J4"/>
  </mergeCells>
  <printOptions/>
  <pageMargins left="0.7480314960629921" right="0.7480314960629921" top="0.984251968503937" bottom="0.984251968503937" header="0" footer="0"/>
  <pageSetup horizontalDpi="600" verticalDpi="600" orientation="landscape" paperSize="9" scale="66" r:id="rId2"/>
  <headerFooter alignWithMargins="0">
    <oddHeader>&amp;R&amp;G</oddHeader>
  </headerFooter>
  <legacyDrawingHF r:id="rId1"/>
</worksheet>
</file>

<file path=xl/worksheets/sheet8.xml><?xml version="1.0" encoding="utf-8"?>
<worksheet xmlns="http://schemas.openxmlformats.org/spreadsheetml/2006/main" xmlns:r="http://schemas.openxmlformats.org/officeDocument/2006/relationships">
  <sheetPr codeName="Hoja22"/>
  <dimension ref="A2:K27"/>
  <sheetViews>
    <sheetView showGridLines="0" showZeros="0" view="pageBreakPreview" zoomScale="75" zoomScaleSheetLayoutView="75" zoomScalePageLayoutView="0" workbookViewId="0" topLeftCell="E2">
      <selection activeCell="I34" sqref="I34"/>
    </sheetView>
  </sheetViews>
  <sheetFormatPr defaultColWidth="11.00390625" defaultRowHeight="15"/>
  <cols>
    <col min="1" max="1" width="8.00390625" style="0" customWidth="1"/>
    <col min="2" max="2" width="22.25390625" style="0" customWidth="1"/>
    <col min="6" max="6" width="21.375" style="0" customWidth="1"/>
    <col min="8" max="8" width="14.625" style="0" customWidth="1"/>
    <col min="9" max="9" width="29.125" style="0" customWidth="1"/>
  </cols>
  <sheetData>
    <row r="1" ht="60.75" customHeight="1" hidden="1"/>
    <row r="2" spans="1:11" s="116" customFormat="1" ht="23.25" thickBot="1">
      <c r="A2" s="235">
        <f>PGD!C2</f>
        <v>0</v>
      </c>
      <c r="B2" s="235"/>
      <c r="C2" s="235"/>
      <c r="D2" s="235"/>
      <c r="E2" s="235"/>
      <c r="F2" s="235">
        <f>PGD!C3</f>
        <v>0</v>
      </c>
      <c r="G2" s="235"/>
      <c r="H2" s="235"/>
      <c r="I2" s="235" t="s">
        <v>103</v>
      </c>
      <c r="J2" s="235">
        <f>PGD!C5</f>
        <v>0</v>
      </c>
      <c r="K2" s="235"/>
    </row>
    <row r="3" spans="1:10" ht="32.25" customHeight="1" thickBot="1">
      <c r="A3" s="71" t="s">
        <v>40</v>
      </c>
      <c r="B3" s="305" t="s">
        <v>57</v>
      </c>
      <c r="C3" s="305"/>
      <c r="D3" s="305"/>
      <c r="E3" s="305"/>
      <c r="F3" s="305"/>
      <c r="G3" s="63"/>
      <c r="H3" s="236" t="s">
        <v>61</v>
      </c>
      <c r="I3" s="242">
        <f>SUM(I7:I102)</f>
        <v>0</v>
      </c>
      <c r="J3" t="s">
        <v>82</v>
      </c>
    </row>
    <row r="4" spans="1:9" ht="16.5" customHeight="1">
      <c r="A4" s="28"/>
      <c r="B4" s="29"/>
      <c r="C4" s="29"/>
      <c r="D4" s="29"/>
      <c r="E4" s="29"/>
      <c r="F4" s="29"/>
      <c r="G4" s="29"/>
      <c r="H4" s="23"/>
      <c r="I4" s="22"/>
    </row>
    <row r="5" spans="1:9" s="22" customFormat="1" ht="33">
      <c r="A5" s="23"/>
      <c r="B5" s="274" t="s">
        <v>58</v>
      </c>
      <c r="C5" s="274" t="s">
        <v>73</v>
      </c>
      <c r="D5" s="274" t="s">
        <v>59</v>
      </c>
      <c r="E5" s="274" t="s">
        <v>60</v>
      </c>
      <c r="F5" s="274" t="s">
        <v>117</v>
      </c>
      <c r="G5" s="274" t="s">
        <v>275</v>
      </c>
      <c r="H5" s="274" t="s">
        <v>33</v>
      </c>
      <c r="I5" s="276" t="s">
        <v>276</v>
      </c>
    </row>
    <row r="6" spans="1:10" s="12" customFormat="1" ht="16.5">
      <c r="A6" s="10"/>
      <c r="B6" s="275"/>
      <c r="C6" s="275"/>
      <c r="D6" s="275"/>
      <c r="E6" s="275"/>
      <c r="F6" s="275"/>
      <c r="G6" s="275"/>
      <c r="H6" s="275"/>
      <c r="I6" s="277" t="s">
        <v>277</v>
      </c>
      <c r="J6" s="34"/>
    </row>
    <row r="7" spans="1:10" ht="15">
      <c r="A7" s="2"/>
      <c r="B7" s="243"/>
      <c r="C7" s="244"/>
      <c r="D7" s="245"/>
      <c r="E7" s="273"/>
      <c r="F7" s="53"/>
      <c r="G7" s="53"/>
      <c r="H7" s="246"/>
      <c r="I7" s="278">
        <f>G7*H7</f>
        <v>0</v>
      </c>
      <c r="J7" s="22"/>
    </row>
    <row r="8" spans="1:10" ht="15">
      <c r="A8" s="2"/>
      <c r="B8" s="88"/>
      <c r="C8" s="90"/>
      <c r="D8" s="92"/>
      <c r="E8" s="272"/>
      <c r="F8" s="55"/>
      <c r="G8" s="55"/>
      <c r="H8" s="91"/>
      <c r="I8" s="278">
        <f aca="true" t="shared" si="0" ref="I8:I16">G8*H8</f>
        <v>0</v>
      </c>
      <c r="J8" s="22"/>
    </row>
    <row r="9" spans="1:10" ht="15">
      <c r="A9" s="2"/>
      <c r="B9" s="88"/>
      <c r="C9" s="90"/>
      <c r="D9" s="92"/>
      <c r="E9" s="272"/>
      <c r="F9" s="55"/>
      <c r="G9" s="55"/>
      <c r="H9" s="91"/>
      <c r="I9" s="278">
        <f t="shared" si="0"/>
        <v>0</v>
      </c>
      <c r="J9" s="22"/>
    </row>
    <row r="10" spans="1:10" ht="15">
      <c r="A10" s="2"/>
      <c r="B10" s="88"/>
      <c r="C10" s="90"/>
      <c r="D10" s="92"/>
      <c r="E10" s="272"/>
      <c r="F10" s="55"/>
      <c r="G10" s="55"/>
      <c r="H10" s="91"/>
      <c r="I10" s="278">
        <f t="shared" si="0"/>
        <v>0</v>
      </c>
      <c r="J10" s="22"/>
    </row>
    <row r="11" spans="1:10" ht="15">
      <c r="A11" s="2"/>
      <c r="B11" s="88"/>
      <c r="C11" s="90"/>
      <c r="D11" s="92"/>
      <c r="E11" s="272"/>
      <c r="F11" s="55"/>
      <c r="G11" s="55"/>
      <c r="H11" s="91"/>
      <c r="I11" s="278">
        <f t="shared" si="0"/>
        <v>0</v>
      </c>
      <c r="J11" s="22"/>
    </row>
    <row r="12" spans="1:10" ht="15">
      <c r="A12" s="2"/>
      <c r="B12" s="88"/>
      <c r="C12" s="89"/>
      <c r="D12" s="92"/>
      <c r="E12" s="272"/>
      <c r="F12" s="55"/>
      <c r="G12" s="55"/>
      <c r="H12" s="91"/>
      <c r="I12" s="278">
        <f t="shared" si="0"/>
        <v>0</v>
      </c>
      <c r="J12" s="22"/>
    </row>
    <row r="13" spans="1:10" ht="15">
      <c r="A13" s="2"/>
      <c r="B13" s="88"/>
      <c r="C13" s="90"/>
      <c r="D13" s="92"/>
      <c r="E13" s="272"/>
      <c r="F13" s="55"/>
      <c r="G13" s="55"/>
      <c r="H13" s="91"/>
      <c r="I13" s="278">
        <f t="shared" si="0"/>
        <v>0</v>
      </c>
      <c r="J13" s="22"/>
    </row>
    <row r="14" spans="1:10" ht="15">
      <c r="A14" s="2"/>
      <c r="B14" s="55"/>
      <c r="C14" s="55"/>
      <c r="D14" s="55"/>
      <c r="E14" s="272"/>
      <c r="F14" s="55"/>
      <c r="G14" s="55"/>
      <c r="H14" s="55"/>
      <c r="I14" s="278">
        <f t="shared" si="0"/>
        <v>0</v>
      </c>
      <c r="J14" s="22"/>
    </row>
    <row r="15" spans="1:10" ht="15">
      <c r="A15" s="2"/>
      <c r="B15" s="55"/>
      <c r="C15" s="55"/>
      <c r="D15" s="55"/>
      <c r="E15" s="272"/>
      <c r="F15" s="55"/>
      <c r="G15" s="55"/>
      <c r="H15" s="55"/>
      <c r="I15" s="278">
        <f t="shared" si="0"/>
        <v>0</v>
      </c>
      <c r="J15" s="22"/>
    </row>
    <row r="16" spans="1:10" ht="15">
      <c r="A16" s="2"/>
      <c r="B16" s="55"/>
      <c r="C16" s="55"/>
      <c r="D16" s="55"/>
      <c r="E16" s="272"/>
      <c r="F16" s="55"/>
      <c r="G16" s="55"/>
      <c r="H16" s="55"/>
      <c r="I16" s="278">
        <f t="shared" si="0"/>
        <v>0</v>
      </c>
      <c r="J16" s="22"/>
    </row>
    <row r="17" spans="1:10" ht="16.5">
      <c r="A17" s="10"/>
      <c r="C17" s="2"/>
      <c r="D17" s="2"/>
      <c r="E17" s="2"/>
      <c r="F17" s="2"/>
      <c r="G17" s="2"/>
      <c r="J17" s="2"/>
    </row>
    <row r="18" s="22" customFormat="1" ht="15"/>
    <row r="19" spans="1:11" s="22" customFormat="1" ht="16.5" customHeight="1">
      <c r="A19" s="332" t="s">
        <v>111</v>
      </c>
      <c r="B19" s="332"/>
      <c r="C19" s="332"/>
      <c r="D19" s="332"/>
      <c r="E19" s="332"/>
      <c r="F19" s="332"/>
      <c r="G19" s="332"/>
      <c r="H19" s="332"/>
      <c r="I19" s="332"/>
      <c r="J19" s="332"/>
      <c r="K19" s="332"/>
    </row>
    <row r="20" spans="1:11" s="22" customFormat="1" ht="16.5" customHeight="1">
      <c r="A20" s="332"/>
      <c r="B20" s="332"/>
      <c r="C20" s="332"/>
      <c r="D20" s="332"/>
      <c r="E20" s="332"/>
      <c r="F20" s="332"/>
      <c r="G20" s="332"/>
      <c r="H20" s="332"/>
      <c r="I20" s="332"/>
      <c r="J20" s="332"/>
      <c r="K20" s="332"/>
    </row>
    <row r="21" s="22" customFormat="1" ht="16.5">
      <c r="H21" s="30"/>
    </row>
    <row r="22" s="22" customFormat="1" ht="16.5">
      <c r="A22" s="23"/>
    </row>
    <row r="23" spans="1:9" s="22" customFormat="1" ht="50.25" customHeight="1">
      <c r="A23" s="23"/>
      <c r="B23" s="32"/>
      <c r="C23" s="33"/>
      <c r="D23" s="33"/>
      <c r="E23" s="34"/>
      <c r="F23" s="33"/>
      <c r="G23" s="33"/>
      <c r="H23" s="32"/>
      <c r="I23" s="33"/>
    </row>
    <row r="24" s="22" customFormat="1" ht="16.5">
      <c r="A24" s="23"/>
    </row>
    <row r="25" s="22" customFormat="1" ht="16.5">
      <c r="A25" s="23"/>
    </row>
    <row r="26" spans="1:7" ht="16.5">
      <c r="A26" s="23"/>
      <c r="B26" s="22"/>
      <c r="C26" s="2"/>
      <c r="D26" s="2"/>
      <c r="E26" s="2"/>
      <c r="F26" s="2"/>
      <c r="G26" s="2"/>
    </row>
    <row r="27" spans="1:9" ht="15">
      <c r="A27" s="24"/>
      <c r="B27" s="24"/>
      <c r="C27" s="24"/>
      <c r="D27" s="24"/>
      <c r="E27" s="24"/>
      <c r="F27" s="26"/>
      <c r="G27" s="26"/>
      <c r="H27" s="26"/>
      <c r="I27" s="26"/>
    </row>
  </sheetData>
  <sheetProtection/>
  <mergeCells count="2">
    <mergeCell ref="A19:K20"/>
    <mergeCell ref="B3:F3"/>
  </mergeCells>
  <printOptions/>
  <pageMargins left="0.7480314960629921" right="0.7480314960629921" top="0.984251968503937" bottom="0.984251968503937" header="0" footer="0"/>
  <pageSetup horizontalDpi="600" verticalDpi="600" orientation="landscape" paperSize="9" scale="69" r:id="rId2"/>
  <headerFooter alignWithMargins="0">
    <oddHeader>&amp;R&amp;G</oddHeader>
  </headerFooter>
  <legacyDrawingHF r:id="rId1"/>
</worksheet>
</file>

<file path=xl/worksheets/sheet9.xml><?xml version="1.0" encoding="utf-8"?>
<worksheet xmlns="http://schemas.openxmlformats.org/spreadsheetml/2006/main" xmlns:r="http://schemas.openxmlformats.org/officeDocument/2006/relationships">
  <sheetPr codeName="Hoja23"/>
  <dimension ref="A2:L17"/>
  <sheetViews>
    <sheetView showGridLines="0" showZeros="0" view="pageBreakPreview" zoomScale="75" zoomScaleSheetLayoutView="75" zoomScalePageLayoutView="0" workbookViewId="0" topLeftCell="G1">
      <selection activeCell="J20" sqref="J20"/>
    </sheetView>
  </sheetViews>
  <sheetFormatPr defaultColWidth="11.00390625" defaultRowHeight="15"/>
  <cols>
    <col min="1" max="1" width="8.00390625" style="0" customWidth="1"/>
    <col min="2" max="3" width="12.125" style="0" customWidth="1"/>
    <col min="4" max="4" width="16.25390625" style="0" customWidth="1"/>
    <col min="5" max="5" width="13.375" style="0" customWidth="1"/>
    <col min="6" max="6" width="22.25390625" style="0" customWidth="1"/>
    <col min="7" max="7" width="24.50390625" style="0" customWidth="1"/>
    <col min="9" max="9" width="14.625" style="0" customWidth="1"/>
    <col min="11" max="11" width="13.625" style="0" customWidth="1"/>
  </cols>
  <sheetData>
    <row r="1" ht="9" customHeight="1"/>
    <row r="2" spans="1:12" s="116" customFormat="1" ht="23.25" thickBot="1">
      <c r="A2" s="235">
        <f>PGD!C2</f>
        <v>0</v>
      </c>
      <c r="B2" s="235"/>
      <c r="C2" s="235"/>
      <c r="D2" s="235"/>
      <c r="E2" s="235"/>
      <c r="F2" s="235"/>
      <c r="G2" s="235">
        <f>PGD!C3</f>
        <v>0</v>
      </c>
      <c r="H2" s="235"/>
      <c r="I2" s="235"/>
      <c r="J2" s="235" t="s">
        <v>103</v>
      </c>
      <c r="K2" s="235">
        <f>PGD!C5</f>
        <v>0</v>
      </c>
      <c r="L2" s="235"/>
    </row>
    <row r="3" s="116" customFormat="1" ht="23.25" thickBot="1"/>
    <row r="4" spans="1:12" ht="32.25" customHeight="1" thickBot="1">
      <c r="A4" s="71" t="s">
        <v>42</v>
      </c>
      <c r="B4" s="305" t="s">
        <v>63</v>
      </c>
      <c r="C4" s="305"/>
      <c r="D4" s="305"/>
      <c r="E4" s="305"/>
      <c r="F4" s="305"/>
      <c r="G4" s="305"/>
      <c r="H4" s="305"/>
      <c r="I4" s="305"/>
      <c r="J4" s="31" t="s">
        <v>62</v>
      </c>
      <c r="K4" s="17">
        <f>SUM(H7:H72)</f>
        <v>0</v>
      </c>
      <c r="L4" t="str">
        <f>J8</f>
        <v>kg</v>
      </c>
    </row>
    <row r="5" spans="1:10" ht="16.5" customHeight="1">
      <c r="A5" s="28"/>
      <c r="B5" s="305"/>
      <c r="C5" s="305"/>
      <c r="D5" s="305"/>
      <c r="E5" s="305"/>
      <c r="F5" s="305"/>
      <c r="G5" s="305"/>
      <c r="H5" s="305"/>
      <c r="I5" s="305"/>
      <c r="J5" s="22"/>
    </row>
    <row r="6" spans="1:9" s="22" customFormat="1" ht="33">
      <c r="A6" s="23"/>
      <c r="B6" s="338" t="s">
        <v>29</v>
      </c>
      <c r="C6" s="339"/>
      <c r="D6" s="264" t="s">
        <v>270</v>
      </c>
      <c r="E6" s="264" t="s">
        <v>271</v>
      </c>
      <c r="F6" s="265" t="s">
        <v>272</v>
      </c>
      <c r="G6" s="266" t="s">
        <v>33</v>
      </c>
      <c r="H6" s="340" t="s">
        <v>273</v>
      </c>
      <c r="I6" s="341"/>
    </row>
    <row r="7" spans="1:11" ht="16.5">
      <c r="A7" s="10"/>
      <c r="B7" s="267"/>
      <c r="C7" s="268"/>
      <c r="D7" s="269"/>
      <c r="E7" s="269"/>
      <c r="F7" s="270"/>
      <c r="G7" s="271"/>
      <c r="H7" s="333" t="s">
        <v>274</v>
      </c>
      <c r="I7" s="334"/>
      <c r="J7" s="34"/>
      <c r="K7" s="22"/>
    </row>
    <row r="8" spans="1:10" s="22" customFormat="1" ht="16.5">
      <c r="A8" s="23"/>
      <c r="B8" s="336"/>
      <c r="C8" s="337"/>
      <c r="D8" s="53"/>
      <c r="E8" s="53"/>
      <c r="F8" s="53"/>
      <c r="G8" s="104"/>
      <c r="H8" s="335">
        <f>(E8-D8+F8)*G8</f>
        <v>0</v>
      </c>
      <c r="I8" s="335"/>
      <c r="J8" s="22" t="s">
        <v>82</v>
      </c>
    </row>
    <row r="9" spans="2:11" ht="15">
      <c r="B9" s="336"/>
      <c r="C9" s="337"/>
      <c r="D9" s="53"/>
      <c r="E9" s="53"/>
      <c r="F9" s="53"/>
      <c r="G9" s="104"/>
      <c r="H9" s="335">
        <f aca="true" t="shared" si="0" ref="H9:H16">(E9-D9+F9)*G9</f>
        <v>0</v>
      </c>
      <c r="I9" s="335"/>
      <c r="J9" s="22" t="s">
        <v>82</v>
      </c>
      <c r="K9" s="22"/>
    </row>
    <row r="10" spans="2:11" ht="15">
      <c r="B10" s="336"/>
      <c r="C10" s="337"/>
      <c r="D10" s="53"/>
      <c r="E10" s="53"/>
      <c r="F10" s="53"/>
      <c r="G10" s="104"/>
      <c r="H10" s="335">
        <f t="shared" si="0"/>
        <v>0</v>
      </c>
      <c r="I10" s="335"/>
      <c r="J10" s="22" t="s">
        <v>82</v>
      </c>
      <c r="K10" s="22"/>
    </row>
    <row r="11" spans="2:11" ht="15">
      <c r="B11" s="336"/>
      <c r="C11" s="337"/>
      <c r="D11" s="53"/>
      <c r="E11" s="53"/>
      <c r="F11" s="53"/>
      <c r="G11" s="104"/>
      <c r="H11" s="335">
        <f t="shared" si="0"/>
        <v>0</v>
      </c>
      <c r="I11" s="335"/>
      <c r="J11" s="22" t="s">
        <v>82</v>
      </c>
      <c r="K11" s="22"/>
    </row>
    <row r="12" spans="2:11" ht="15">
      <c r="B12" s="336"/>
      <c r="C12" s="337"/>
      <c r="D12" s="53"/>
      <c r="E12" s="53"/>
      <c r="F12" s="53"/>
      <c r="G12" s="104"/>
      <c r="H12" s="335">
        <f t="shared" si="0"/>
        <v>0</v>
      </c>
      <c r="I12" s="335"/>
      <c r="J12" s="22" t="s">
        <v>82</v>
      </c>
      <c r="K12" s="22"/>
    </row>
    <row r="13" spans="2:11" ht="15">
      <c r="B13" s="336"/>
      <c r="C13" s="337"/>
      <c r="D13" s="53"/>
      <c r="E13" s="53"/>
      <c r="F13" s="53"/>
      <c r="G13" s="104"/>
      <c r="H13" s="335">
        <f t="shared" si="0"/>
        <v>0</v>
      </c>
      <c r="I13" s="335"/>
      <c r="J13" s="22" t="s">
        <v>82</v>
      </c>
      <c r="K13" s="22"/>
    </row>
    <row r="14" spans="2:11" ht="15">
      <c r="B14" s="336"/>
      <c r="C14" s="337"/>
      <c r="D14" s="53"/>
      <c r="E14" s="53"/>
      <c r="F14" s="53"/>
      <c r="G14" s="104"/>
      <c r="H14" s="335">
        <f t="shared" si="0"/>
        <v>0</v>
      </c>
      <c r="I14" s="335"/>
      <c r="J14" s="22" t="s">
        <v>82</v>
      </c>
      <c r="K14" s="22"/>
    </row>
    <row r="15" spans="2:11" ht="15">
      <c r="B15" s="336"/>
      <c r="C15" s="337"/>
      <c r="D15" s="53"/>
      <c r="E15" s="53"/>
      <c r="F15" s="53"/>
      <c r="G15" s="104"/>
      <c r="H15" s="335">
        <f t="shared" si="0"/>
        <v>0</v>
      </c>
      <c r="I15" s="335"/>
      <c r="J15" s="22" t="s">
        <v>82</v>
      </c>
      <c r="K15" s="22"/>
    </row>
    <row r="16" spans="2:11" ht="15">
      <c r="B16" s="336"/>
      <c r="C16" s="337"/>
      <c r="D16" s="53"/>
      <c r="E16" s="53"/>
      <c r="F16" s="53"/>
      <c r="G16" s="104"/>
      <c r="H16" s="335">
        <f t="shared" si="0"/>
        <v>0</v>
      </c>
      <c r="I16" s="335"/>
      <c r="J16" s="22" t="s">
        <v>82</v>
      </c>
      <c r="K16" s="22"/>
    </row>
    <row r="17" spans="10:11" ht="15">
      <c r="J17" s="22"/>
      <c r="K17" s="22"/>
    </row>
  </sheetData>
  <sheetProtection/>
  <mergeCells count="22">
    <mergeCell ref="B16:C16"/>
    <mergeCell ref="H16:I16"/>
    <mergeCell ref="B13:C13"/>
    <mergeCell ref="H13:I13"/>
    <mergeCell ref="B14:C14"/>
    <mergeCell ref="H14:I14"/>
    <mergeCell ref="B15:C15"/>
    <mergeCell ref="H15:I15"/>
    <mergeCell ref="B10:C10"/>
    <mergeCell ref="H10:I10"/>
    <mergeCell ref="B11:C11"/>
    <mergeCell ref="H11:I11"/>
    <mergeCell ref="B12:C12"/>
    <mergeCell ref="H12:I12"/>
    <mergeCell ref="H7:I7"/>
    <mergeCell ref="B4:I5"/>
    <mergeCell ref="H8:I8"/>
    <mergeCell ref="B8:C8"/>
    <mergeCell ref="B9:C9"/>
    <mergeCell ref="H9:I9"/>
    <mergeCell ref="B6:C6"/>
    <mergeCell ref="H6:I6"/>
  </mergeCells>
  <printOptions/>
  <pageMargins left="0.7480314960629921" right="0.7480314960629921" top="0.984251968503937" bottom="0.984251968503937" header="0" footer="0"/>
  <pageSetup horizontalDpi="600" verticalDpi="600" orientation="landscape" paperSize="9" scale="70" r:id="rId4"/>
  <headerFooter alignWithMargins="0">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CALDERÓN MARTORELL, CRISTINA</dc:creator>
  <cp:keywords/>
  <dc:description/>
  <cp:lastModifiedBy>aula</cp:lastModifiedBy>
  <cp:lastPrinted>2012-01-11T11:06:56Z</cp:lastPrinted>
  <dcterms:created xsi:type="dcterms:W3CDTF">2003-09-29T14:16:51Z</dcterms:created>
  <dcterms:modified xsi:type="dcterms:W3CDTF">2018-02-15T12:43:25Z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y fmtid="{D5CDD505-2E9C-101B-9397-08002B2CF9AE}" pid="6" name="_ReviewingToolsShownOnce">
    <vt:lpwstr/>
  </property>
</Properties>
</file>