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308" windowWidth="12396" windowHeight="9312" tabRatio="846" firstSheet="2" activeTab="2"/>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GD" sheetId="12" r:id="rId12"/>
  </sheets>
  <definedNames>
    <definedName name="_xlnm.Print_Area" localSheetId="0">'Datos Administrativos'!$A$1:$G$41</definedName>
    <definedName name="_xlnm.Print_Area" localSheetId="3">'I1'!$A$1:$N$62</definedName>
    <definedName name="_xlnm.Print_Area" localSheetId="4">'I2'!$A$1:$N$9</definedName>
    <definedName name="_xlnm.Print_Area" localSheetId="2">'INSTRUCCIONES'!$A$1:$P$27</definedName>
    <definedName name="_xlnm.Print_Area" localSheetId="1">'MEM DESCRIP'!$A$1:$G$40</definedName>
    <definedName name="_xlnm.Print_Area" localSheetId="5">'O1'!$A$1:$V$61</definedName>
    <definedName name="_xlnm.Print_Area" localSheetId="6">'O5'!$A$1:$M$28</definedName>
    <definedName name="_xlnm.Print_Area" localSheetId="7">'O6'!$A$1:$J$23</definedName>
    <definedName name="_xlnm.Print_Area" localSheetId="8">'O7'!$A$1:$L$24</definedName>
    <definedName name="_xlnm.Print_Area" localSheetId="9">'O8'!$A$1:$M$17</definedName>
    <definedName name="_xlnm.Print_Area" localSheetId="11">'PGD'!$A$1:$L$39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2.xml><?xml version="1.0" encoding="utf-8"?>
<comments xmlns="http://schemas.openxmlformats.org/spreadsheetml/2006/main">
  <authors>
    <author> </author>
  </authors>
  <commentList>
    <comment ref="L9" authorId="0">
      <text>
        <r>
          <rPr>
            <sz val="8"/>
            <rFont val="Tahoma"/>
            <family val="2"/>
          </rPr>
          <t xml:space="preserve">de COVs que tiene la empresa en la actividad concreta 
</t>
        </r>
      </text>
    </comment>
    <comment ref="G3" authorId="0">
      <text>
        <r>
          <rPr>
            <b/>
            <sz val="10"/>
            <rFont val="Tahoma"/>
            <family val="2"/>
          </rPr>
          <t xml:space="preserve"> En caso de conocerlo</t>
        </r>
        <r>
          <rPr>
            <sz val="10"/>
            <rFont val="Tahoma"/>
            <family val="2"/>
          </rPr>
          <t xml:space="preserve">
</t>
        </r>
      </text>
    </comment>
    <comment ref="B5" authorId="0">
      <text>
        <r>
          <rPr>
            <b/>
            <sz val="10"/>
            <rFont val="Tahoma"/>
            <family val="2"/>
          </rPr>
          <t xml:space="preserve"> periodo para el que se presenta el Plan de Gestión de Disolventes</t>
        </r>
        <r>
          <rPr>
            <b/>
            <sz val="8"/>
            <rFont val="Tahoma"/>
            <family val="2"/>
          </rPr>
          <t xml:space="preserve">
</t>
        </r>
        <r>
          <rPr>
            <sz val="8"/>
            <rFont val="Tahoma"/>
            <family val="2"/>
          </rPr>
          <t xml:space="preserve">
</t>
        </r>
      </text>
    </comment>
    <comment ref="I5" authorId="0">
      <text>
        <r>
          <rPr>
            <b/>
            <sz val="11"/>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0" authorId="0">
      <text>
        <r>
          <rPr>
            <sz val="8"/>
            <rFont val="Tahoma"/>
            <family val="2"/>
          </rPr>
          <t xml:space="preserve">Al principio del periodo
</t>
        </r>
      </text>
    </comment>
    <comment ref="H40" authorId="0">
      <text>
        <r>
          <rPr>
            <b/>
            <sz val="8"/>
            <rFont val="Tahoma"/>
            <family val="2"/>
          </rPr>
          <t xml:space="preserve"> Al final del periodo
</t>
        </r>
        <r>
          <rPr>
            <sz val="8"/>
            <rFont val="Tahoma"/>
            <family val="2"/>
          </rPr>
          <t xml:space="preserve">
</t>
        </r>
      </text>
    </comment>
    <comment ref="H54" authorId="0">
      <text>
        <r>
          <rPr>
            <b/>
            <sz val="10"/>
            <rFont val="Tahoma"/>
            <family val="2"/>
          </rPr>
          <t xml:space="preserve"> Al final del periodo</t>
        </r>
        <r>
          <rPr>
            <b/>
            <sz val="8"/>
            <rFont val="Tahoma"/>
            <family val="2"/>
          </rPr>
          <t xml:space="preserve">
</t>
        </r>
        <r>
          <rPr>
            <sz val="8"/>
            <rFont val="Tahoma"/>
            <family val="2"/>
          </rPr>
          <t xml:space="preserve">
</t>
        </r>
      </text>
    </comment>
    <comment ref="F8" authorId="0">
      <text>
        <r>
          <rPr>
            <b/>
            <sz val="10"/>
            <rFont val="Tahoma"/>
            <family val="2"/>
          </rPr>
          <t xml:space="preserve">cantidades adquiridas del compuesto comercial en ese periodo
</t>
        </r>
        <r>
          <rPr>
            <sz val="8"/>
            <rFont val="Tahoma"/>
            <family val="2"/>
          </rPr>
          <t xml:space="preserve">
</t>
        </r>
      </text>
    </comment>
    <comment ref="G8" authorId="0">
      <text>
        <r>
          <rPr>
            <b/>
            <sz val="10"/>
            <rFont val="Tahoma"/>
            <family val="2"/>
          </rPr>
          <t xml:space="preserve"> según el etiquetado del producto y las fichas de seguridad</t>
        </r>
        <r>
          <rPr>
            <sz val="10"/>
            <rFont val="Tahoma"/>
            <family val="2"/>
          </rPr>
          <t xml:space="preserve">
</t>
        </r>
      </text>
    </comment>
    <comment ref="M7" authorId="0">
      <text>
        <r>
          <rPr>
            <b/>
            <sz val="8"/>
            <rFont val="Tahoma"/>
            <family val="2"/>
          </rPr>
          <t xml:space="preserve"> Si se han añadico filas, aumentar el rango de la fórmula de la suma</t>
        </r>
        <r>
          <rPr>
            <sz val="8"/>
            <rFont val="Tahoma"/>
            <family val="2"/>
          </rPr>
          <t xml:space="preserve">
</t>
        </r>
      </text>
    </comment>
    <comment ref="M39" authorId="0">
      <text>
        <r>
          <rPr>
            <b/>
            <sz val="8"/>
            <rFont val="Tahoma"/>
            <family val="2"/>
          </rPr>
          <t xml:space="preserve"> Si se han añadido filas, ampliar el rango de la fórmula de la suma de esta casilla</t>
        </r>
        <r>
          <rPr>
            <sz val="8"/>
            <rFont val="Tahoma"/>
            <family val="2"/>
          </rPr>
          <t xml:space="preserve">
</t>
        </r>
      </text>
    </comment>
    <comment ref="M53" authorId="0">
      <text>
        <r>
          <rPr>
            <b/>
            <sz val="8"/>
            <rFont val="Tahoma"/>
            <family val="2"/>
          </rPr>
          <t xml:space="preserve"> Si se han ampliado el número de filas, ampliar el rango de la fórmula de la suma de esta celda</t>
        </r>
        <r>
          <rPr>
            <sz val="8"/>
            <rFont val="Tahoma"/>
            <family val="2"/>
          </rPr>
          <t xml:space="preserve">
</t>
        </r>
      </text>
    </comment>
    <comment ref="C8" authorId="0">
      <text>
        <r>
          <rPr>
            <sz val="8"/>
            <rFont val="Tahoma"/>
            <family val="2"/>
          </rPr>
          <t xml:space="preserve">Campo no obligatorio
</t>
        </r>
      </text>
    </comment>
    <comment ref="G54" authorId="0">
      <text>
        <r>
          <rPr>
            <sz val="8"/>
            <rFont val="Tahoma"/>
            <family val="2"/>
          </rPr>
          <t xml:space="preserve">Al principio del periodo
</t>
        </r>
      </text>
    </comment>
    <comment ref="C40" authorId="0">
      <text>
        <r>
          <rPr>
            <sz val="8"/>
            <rFont val="Tahoma"/>
            <family val="2"/>
          </rPr>
          <t xml:space="preserve">Campo obligatorio
</t>
        </r>
      </text>
    </comment>
    <comment ref="C54" authorId="0">
      <text>
        <r>
          <rPr>
            <b/>
            <sz val="10"/>
            <rFont val="Tahoma"/>
            <family val="2"/>
          </rPr>
          <t xml:space="preserve"> Campo obligatorio</t>
        </r>
        <r>
          <rPr>
            <sz val="8"/>
            <rFont val="Tahoma"/>
            <family val="2"/>
          </rPr>
          <t xml:space="preserve">
</t>
        </r>
      </text>
    </comment>
    <comment ref="I40" authorId="0">
      <text>
        <r>
          <rPr>
            <sz val="8"/>
            <rFont val="Tahoma"/>
            <family val="2"/>
          </rPr>
          <t xml:space="preserve">cantidades adquiridas del compuesto comercial en ese periodo
</t>
        </r>
      </text>
    </comment>
    <comment ref="I54" authorId="0">
      <text>
        <r>
          <rPr>
            <sz val="10"/>
            <rFont val="Tahoma"/>
            <family val="2"/>
          </rPr>
          <t xml:space="preserve">cantidades adquiridas del compuesto comercial en ese periodo
</t>
        </r>
      </text>
    </comment>
    <comment ref="J40" authorId="0">
      <text>
        <r>
          <rPr>
            <sz val="10"/>
            <rFont val="Tahoma"/>
            <family val="2"/>
          </rPr>
          <t xml:space="preserve"> según el etiquetado del producto y las fichas de seguridad
</t>
        </r>
      </text>
    </comment>
    <comment ref="J54" authorId="0">
      <text>
        <r>
          <rPr>
            <sz val="8"/>
            <rFont val="Tahoma"/>
            <family val="2"/>
          </rPr>
          <t xml:space="preserve"> según el etiquetado del producto y las fichas de seguridad
</t>
        </r>
      </text>
    </comment>
    <comment ref="F40"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4"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40" authorId="0">
      <text>
        <r>
          <rPr>
            <sz val="12"/>
            <rFont val="Tahoma"/>
            <family val="2"/>
          </rPr>
          <t xml:space="preserve">%COVs*( Ei-Ef+compras)
</t>
        </r>
      </text>
    </comment>
    <comment ref="H8" authorId="0">
      <text>
        <r>
          <rPr>
            <sz val="12"/>
            <rFont val="Tahoma"/>
            <family val="2"/>
          </rPr>
          <t xml:space="preserve">%COVs*( Ei-Ef+compras)
</t>
        </r>
      </text>
    </comment>
    <comment ref="K54"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J8" authorId="0">
      <text>
        <r>
          <rPr>
            <b/>
            <sz val="8"/>
            <rFont val="Tahoma"/>
            <family val="2"/>
          </rPr>
          <t>No se tiene en cuenta el caudal que se ha podido añadir para refrigeración o dilución.
Se da en condiciones normales: T = 273, 15 K y P = 101,3 kPa</t>
        </r>
      </text>
    </comment>
    <comment ref="K8"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8" authorId="0">
      <text>
        <r>
          <rPr>
            <b/>
            <sz val="11"/>
            <rFont val="Tahoma"/>
            <family val="2"/>
          </rPr>
          <t>Peso molecular medio de la corriente de gases emitidos por chimenea. Necesario sólo si la medición es en COT</t>
        </r>
        <r>
          <rPr>
            <sz val="8"/>
            <rFont val="Tahoma"/>
            <family val="2"/>
          </rPr>
          <t xml:space="preserve">
</t>
        </r>
      </text>
    </comment>
    <comment ref="M8" authorId="0">
      <text>
        <r>
          <rPr>
            <b/>
            <sz val="11"/>
            <rFont val="Tahoma"/>
            <family val="2"/>
          </rPr>
          <t>Nº de carbonos medio de la corriente de gases emitidos por chimenea.Necesario sólo si la medición es en COT</t>
        </r>
        <r>
          <rPr>
            <sz val="9"/>
            <rFont val="Tahoma"/>
            <family val="2"/>
          </rPr>
          <t xml:space="preserve">
</t>
        </r>
      </text>
    </comment>
    <comment ref="N8" authorId="0">
      <text>
        <r>
          <rPr>
            <b/>
            <sz val="8"/>
            <rFont val="Tahoma"/>
            <family val="2"/>
          </rPr>
          <t xml:space="preserve">kg de compuesto orgánico total. </t>
        </r>
        <r>
          <rPr>
            <sz val="8"/>
            <rFont val="Tahoma"/>
            <family val="2"/>
          </rPr>
          <t xml:space="preserve">
</t>
        </r>
      </text>
    </comment>
    <comment ref="T29" authorId="1">
      <text>
        <r>
          <rPr>
            <b/>
            <sz val="8"/>
            <rFont val="Tahoma"/>
            <family val="2"/>
          </rPr>
          <t xml:space="preserve"> Si se han añadido filas, ampliar el rango de la fórmula de la suma de esta casilla</t>
        </r>
        <r>
          <rPr>
            <sz val="8"/>
            <rFont val="Tahoma"/>
            <family val="2"/>
          </rPr>
          <t xml:space="preserve">
</t>
        </r>
      </text>
    </comment>
    <comment ref="J30" authorId="0">
      <text>
        <r>
          <rPr>
            <b/>
            <sz val="8"/>
            <rFont val="Tahoma"/>
            <family val="2"/>
          </rPr>
          <t>No se tiene en cuenta el caudal que se ha podido añadir para refrigeración o dilución.
Se da en condiciones normales: T = 273, 15 K y P = 101,3 kPa</t>
        </r>
      </text>
    </comment>
    <comment ref="K30"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30" authorId="0">
      <text>
        <r>
          <rPr>
            <b/>
            <sz val="8"/>
            <rFont val="Tahoma"/>
            <family val="2"/>
          </rPr>
          <t xml:space="preserve">kg de compuesto orgánico total. </t>
        </r>
        <r>
          <rPr>
            <sz val="8"/>
            <rFont val="Tahoma"/>
            <family val="2"/>
          </rPr>
          <t xml:space="preserve">
</t>
        </r>
      </text>
    </comment>
    <comment ref="N31"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J47" authorId="0">
      <text>
        <r>
          <rPr>
            <b/>
            <sz val="8"/>
            <rFont val="Tahoma"/>
            <family val="2"/>
          </rPr>
          <t>No se tiene en cuenta el caudal que se ha podido añadir para refrigeración o dilución.
Se da en condiciones normales: T = 273, 15 K y P = 101,3 kPa</t>
        </r>
      </text>
    </comment>
    <comment ref="K4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47" authorId="0">
      <text>
        <r>
          <rPr>
            <b/>
            <sz val="8"/>
            <rFont val="Tahoma"/>
            <family val="2"/>
          </rPr>
          <t xml:space="preserve">kg de compuesto orgánico total. </t>
        </r>
        <r>
          <rPr>
            <sz val="8"/>
            <rFont val="Tahoma"/>
            <family val="2"/>
          </rPr>
          <t xml:space="preserve">
</t>
        </r>
      </text>
    </comment>
    <comment ref="N4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47" authorId="1">
      <text>
        <r>
          <rPr>
            <b/>
            <sz val="8"/>
            <rFont val="Tahoma"/>
            <family val="2"/>
          </rPr>
          <t xml:space="preserve"> Si se han añadido filas, ampliar el rango de la fórmula de la suma de esta casilla</t>
        </r>
        <r>
          <rPr>
            <sz val="8"/>
            <rFont val="Tahoma"/>
            <family val="2"/>
          </rPr>
          <t xml:space="preserve">
</t>
        </r>
      </text>
    </comment>
  </commentList>
</comments>
</file>

<file path=xl/comments8.xml><?xml version="1.0" encoding="utf-8"?>
<comments xmlns="http://schemas.openxmlformats.org/spreadsheetml/2006/main">
  <authors>
    <author> </author>
  </authors>
  <commentList>
    <comment ref="J6" authorId="0">
      <text>
        <r>
          <rPr>
            <b/>
            <sz val="8"/>
            <rFont val="Tahoma"/>
            <family val="2"/>
          </rPr>
          <t xml:space="preserve"> kg o tonelada
</t>
        </r>
        <r>
          <rPr>
            <sz val="8"/>
            <rFont val="Tahoma"/>
            <family val="2"/>
          </rPr>
          <t xml:space="preserve">
</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<sst xmlns="http://schemas.openxmlformats.org/spreadsheetml/2006/main" count="384" uniqueCount="282">
  <si>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</si>
  <si>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</si>
  <si>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</si>
  <si>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</si>
  <si>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</si>
  <si>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</si>
  <si>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</si>
  <si>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</si>
  <si>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</si>
  <si>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</si>
  <si>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</si>
  <si>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</si>
  <si>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</si>
  <si>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</si>
  <si>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</si>
  <si>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</si>
  <si>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</si>
  <si>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</si>
  <si>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</si>
  <si>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</si>
  <si>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</si>
  <si>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</si>
  <si>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</si>
  <si>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</si>
  <si>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</si>
  <si>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</si>
  <si>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</si>
  <si>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</si>
  <si>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</si>
  <si>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</si>
  <si>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</si>
  <si>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</si>
  <si>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</si>
  <si>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</si>
  <si>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</si>
  <si>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</si>
  <si>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</si>
  <si>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</si>
  <si>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</si>
  <si>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</si>
  <si>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</si>
  <si>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</si>
  <si>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</si>
  <si>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</si>
  <si>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</si>
  <si>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</si>
  <si>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</si>
  <si>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</si>
  <si>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</si>
  <si>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</si>
  <si>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</si>
  <si>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</si>
  <si>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</si>
  <si>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</si>
  <si>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</si>
  <si>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</si>
  <si>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</si>
  <si>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</si>
  <si>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</si>
  <si>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</si>
  <si>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</si>
  <si>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</si>
  <si>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</si>
  <si>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</si>
  <si>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</si>
  <si>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</si>
  <si>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F+O1</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</si>
  <si>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</si>
  <si>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</si>
  <si>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</si>
  <si>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</si>
  <si>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</si>
  <si>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</si>
  <si>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</si>
  <si>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</si>
  <si>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</si>
  <si>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</si>
  <si>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</si>
  <si>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</si>
  <si>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</si>
  <si>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</si>
  <si>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</si>
  <si>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</si>
  <si>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</si>
  <si>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</si>
  <si>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</si>
  <si>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</si>
  <si>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</si>
  <si>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</si>
  <si>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</si>
  <si>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</si>
  <si>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</si>
  <si>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</si>
  <si>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</si>
  <si>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</si>
  <si>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</si>
  <si>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Las cantidades se refieren siempre a kg</t>
  </si>
  <si>
    <t>Hay valor de medición?</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</si>
  <si>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</si>
  <si>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</si>
  <si>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</si>
  <si>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</si>
  <si>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</si>
  <si>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</si>
  <si>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</si>
  <si>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</si>
  <si>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</si>
  <si>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</si>
  <si>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</si>
  <si>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</si>
  <si>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SÍ</t>
  </si>
  <si>
    <t>NO</t>
  </si>
  <si>
    <t>Ref Albarán o DCS</t>
  </si>
  <si>
    <t>g/h COV emitido</t>
  </si>
  <si>
    <t>TOTAL g/h COV emitido</t>
  </si>
  <si>
    <t>Número de pares fabricados:</t>
  </si>
  <si>
    <t>Persona de contacto a efectos de notificación:</t>
  </si>
  <si>
    <t>Nombre y apellidos</t>
  </si>
  <si>
    <t>Teléfono</t>
  </si>
  <si>
    <t>Email</t>
  </si>
  <si>
    <t>PM COV emitido</t>
  </si>
  <si>
    <t>Nº Carbonos</t>
  </si>
  <si>
    <t xml:space="preserve">                             </t>
  </si>
  <si>
    <t>Fabricación de calzado (&gt;5t de disolvente/año)</t>
  </si>
  <si>
    <t>INSTRUCCIONES</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</si>
  <si>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</si>
  <si>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</si>
  <si>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</si>
  <si>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</si>
  <si>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</si>
  <si>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</si>
  <si>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</si>
  <si>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</si>
  <si>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</si>
  <si>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</si>
  <si>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</si>
  <si>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</si>
  <si>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</si>
  <si>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</si>
  <si>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</si>
  <si>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</si>
  <si>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</si>
  <si>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</si>
  <si>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</si>
  <si>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</si>
  <si>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</si>
  <si>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</si>
  <si>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</si>
  <si>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</si>
  <si>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</si>
  <si>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</si>
  <si>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</si>
  <si>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</si>
  <si>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</si>
  <si>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</si>
  <si>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</si>
  <si>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</si>
  <si>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</si>
  <si>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</si>
  <si>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</si>
  <si>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</si>
  <si>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</si>
  <si>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</si>
  <si>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</si>
  <si>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</si>
  <si>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</si>
  <si>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</si>
  <si>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</si>
  <si>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</si>
  <si>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</si>
  <si>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</si>
  <si>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</si>
  <si>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</si>
  <si>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</si>
  <si>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</si>
  <si>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</si>
  <si>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</si>
  <si>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</si>
  <si>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</si>
  <si>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</si>
  <si>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</si>
  <si>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</si>
  <si>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</si>
  <si>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</si>
  <si>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</si>
  <si>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</si>
  <si>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</si>
  <si>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</si>
  <si>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</si>
  <si>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</si>
  <si>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</si>
  <si>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</si>
  <si>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</si>
  <si>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</si>
  <si>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</si>
  <si>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</si>
  <si>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</si>
  <si>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</si>
  <si>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</si>
  <si>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</si>
  <si>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</si>
  <si>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</si>
  <si>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</si>
  <si>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</si>
  <si>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</si>
  <si>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</si>
  <si>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</si>
  <si>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</si>
  <si>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</si>
  <si>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</si>
  <si>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</si>
  <si>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</si>
  <si>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</si>
  <si>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</si>
  <si>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</si>
  <si>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</si>
  <si>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</si>
  <si>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</si>
  <si>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</si>
  <si>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</si>
  <si>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</si>
  <si>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</si>
  <si>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</si>
  <si>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</si>
  <si>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</si>
  <si>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</si>
  <si>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</si>
  <si>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</si>
  <si>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</si>
  <si>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</si>
  <si>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</si>
  <si>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</si>
  <si>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</si>
  <si>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</si>
  <si>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</si>
  <si>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</si>
  <si>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</si>
  <si>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</si>
  <si>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</si>
  <si>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VLE</t>
  </si>
  <si>
    <t xml:space="preserve">Focos que emiten compuestos orgánicos volátiles que NO tengan asignada ninguna de las frases de riesgo de las indicadas en el  Art. 5 </t>
  </si>
  <si>
    <t>Sin R</t>
  </si>
  <si>
    <t>otras R</t>
  </si>
  <si>
    <t xml:space="preserve">Entrada total (kg) </t>
  </si>
  <si>
    <t>Consumo (kg)</t>
  </si>
  <si>
    <t>F (kg)</t>
  </si>
  <si>
    <t>F/ entrada total</t>
  </si>
  <si>
    <t>F/(I1+I2)</t>
  </si>
  <si>
    <t>Emisiones totales (kg)</t>
  </si>
  <si>
    <t xml:space="preserve"> Valor Límite de Emisión total</t>
  </si>
  <si>
    <t>EMISIONES TOTALES</t>
  </si>
  <si>
    <t>g de COV/ par producido</t>
  </si>
  <si>
    <t>kg COVs</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</si>
  <si>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</si>
  <si>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 xml:space="preserve">g COV/par </t>
  </si>
  <si>
    <t>kg de COVs</t>
  </si>
  <si>
    <t>Focos que emitan COVs que tienen asignada la frase de riesgo R45, R46, R49, R60, R61 o indicación de peligro H340, H350, H350i, H360D o H360F</t>
  </si>
  <si>
    <r>
      <t xml:space="preserve">Concentración </t>
    </r>
    <r>
      <rPr>
        <b/>
        <sz val="14"/>
        <rFont val="Comic Sans MS"/>
        <family val="4"/>
      </rPr>
      <t>COV</t>
    </r>
    <r>
      <rPr>
        <b/>
        <sz val="8"/>
        <rFont val="Comic Sans MS"/>
        <family val="4"/>
      </rPr>
      <t>(mg /Nm3)</t>
    </r>
  </si>
  <si>
    <r>
      <t>Concentración</t>
    </r>
    <r>
      <rPr>
        <b/>
        <sz val="14"/>
        <rFont val="Comic Sans MS"/>
        <family val="4"/>
      </rPr>
      <t xml:space="preserve"> COT</t>
    </r>
    <r>
      <rPr>
        <b/>
        <sz val="8"/>
        <rFont val="Comic Sans MS"/>
        <family val="4"/>
      </rPr>
      <t xml:space="preserve"> (mg /Nm3)</t>
    </r>
  </si>
  <si>
    <t>Número de Identificación Medioambiental (NIMA)</t>
  </si>
  <si>
    <t>Registro</t>
  </si>
  <si>
    <t xml:space="preserve">COVs perdidos por reacciones químicas o físicas </t>
  </si>
  <si>
    <t>Disolvente contenido en productos de venta</t>
  </si>
  <si>
    <t>Disolventes recuperados y reutilizados</t>
  </si>
  <si>
    <t xml:space="preserve">Disolventes utilizados como materia prima </t>
  </si>
  <si>
    <t>Observaciones:</t>
  </si>
  <si>
    <t>Firma y sello:</t>
  </si>
  <si>
    <t>Ei: Inventario Inicial (kg)</t>
  </si>
  <si>
    <t>Ei:Inventario final (kg)</t>
  </si>
  <si>
    <t>Ventas (kg)</t>
  </si>
  <si>
    <t xml:space="preserve">kg COVs </t>
  </si>
  <si>
    <t>( Ef-Ei+ventas)*%COV</t>
  </si>
  <si>
    <t>cantidad retirada (kg)</t>
  </si>
  <si>
    <t>Cantidad de COV (kg)</t>
  </si>
  <si>
    <t>(cantidad retirada *% COV)</t>
  </si>
  <si>
    <r>
      <rPr>
        <b/>
        <sz val="14"/>
        <color indexed="56"/>
        <rFont val="Comic Sans MS"/>
        <family val="4"/>
      </rPr>
      <t>COVs halogenados o su cantidad en preparados adquiridos que tienen asignada la frase de riesgo</t>
    </r>
    <r>
      <rPr>
        <b/>
        <sz val="14"/>
        <color indexed="10"/>
        <rFont val="Comic Sans MS"/>
        <family val="4"/>
      </rPr>
      <t xml:space="preserve"> R40</t>
    </r>
    <r>
      <rPr>
        <b/>
        <sz val="14"/>
        <color indexed="10"/>
        <rFont val="Comic Sans MS"/>
        <family val="4"/>
      </rPr>
      <t xml:space="preserve"> o R68</t>
    </r>
    <r>
      <rPr>
        <b/>
        <sz val="14"/>
        <rFont val="Comic Sans MS"/>
        <family val="4"/>
      </rPr>
      <t xml:space="preserve"> o indicación de peligro </t>
    </r>
    <r>
      <rPr>
        <b/>
        <sz val="14"/>
        <color indexed="10"/>
        <rFont val="Comic Sans MS"/>
        <family val="4"/>
      </rPr>
      <t>H341 o H351</t>
    </r>
  </si>
  <si>
    <t xml:space="preserve">Focos que emitan COVs haloegenados que tienen asignada la frase de riesgo R40 o R68 o indicación de peligro H341 o H351 </t>
  </si>
  <si>
    <t>R40 R68 halogenado</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</si>
  <si>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 o R61 </t>
    </r>
    <r>
      <rPr>
        <b/>
        <sz val="14"/>
        <rFont val="Comic Sans MS"/>
        <family val="4"/>
      </rPr>
      <t xml:space="preserve">o indicaciones de peligro </t>
    </r>
    <r>
      <rPr>
        <b/>
        <sz val="14"/>
        <color indexed="10"/>
        <rFont val="Comic Sans MS"/>
        <family val="4"/>
      </rPr>
      <t>H340, H350, H350i, H360D</t>
    </r>
    <r>
      <rPr>
        <b/>
        <sz val="14"/>
        <rFont val="Comic Sans MS"/>
        <family val="4"/>
      </rPr>
      <t xml:space="preserve"> o </t>
    </r>
    <r>
      <rPr>
        <b/>
        <sz val="14"/>
        <color indexed="10"/>
        <rFont val="Comic Sans MS"/>
        <family val="4"/>
      </rPr>
      <t>H360F</t>
    </r>
  </si>
  <si>
    <t>El archivo cumplimentado debe presentarse en formato digital y en formato papel, con la última página firmada.</t>
  </si>
  <si>
    <t>Un plan de gestión de disolventes es un balance de masa en el que se tienen en cuenta todas las entradas y salidas de disolventes de una instalación durante un periodo determinado</t>
  </si>
  <si>
    <t xml:space="preserve"> Antes de cada 28 de febrero (o cuando el órgano competente lo solicite) deberá presentarse con los datos correspondientes al año anterior.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</si>
</sst>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95">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Tahoma"/>
      <family val="2"/>
    </font>
    <font>
      <b/>
      <sz val="16"/>
      <name val="Comic Sans MS"/>
      <family val="4"/>
    </font>
    <font>
      <b/>
      <sz val="14"/>
      <color indexed="10"/>
      <name val="Comic Sans MS"/>
      <family val="4"/>
    </font>
    <font>
      <b/>
      <sz val="14"/>
      <color indexed="56"/>
      <name val="Comic Sans MS"/>
      <family val="4"/>
    </font>
    <font>
      <sz val="14"/>
      <name val="Comic Sans MS"/>
      <family val="4"/>
    </font>
    <font>
      <b/>
      <i/>
      <sz val="12"/>
      <name val="Comic Sans MS"/>
      <family val="4"/>
    </font>
    <font>
      <b/>
      <sz val="11"/>
      <name val="Tahoma"/>
      <family val="2"/>
    </font>
    <font>
      <sz val="9"/>
      <name val="Tahoma"/>
      <family val="2"/>
    </font>
    <font>
      <sz val="12"/>
      <color indexed="18"/>
      <name val="COMIC"/>
      <family val="0"/>
    </font>
    <font>
      <b/>
      <sz val="14"/>
      <name val="Arial"/>
      <family val="2"/>
    </font>
    <font>
      <b/>
      <sz val="22"/>
      <name val="Comic Sans MS"/>
      <family val="4"/>
    </font>
    <font>
      <b/>
      <sz val="18"/>
      <name val="Comic Sans MS"/>
      <family val="4"/>
    </font>
    <font>
      <b/>
      <sz val="20"/>
      <name val="Comic Sans MS"/>
      <family val="4"/>
    </font>
    <font>
      <sz val="12"/>
      <name val="Tahoma"/>
      <family val="2"/>
    </font>
    <font>
      <b/>
      <sz val="13"/>
      <name val="Comic Sans MS"/>
      <family val="4"/>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b/>
      <sz val="14"/>
      <color indexed="60"/>
      <name val="Comic Sans MS"/>
      <family val="4"/>
    </font>
    <font>
      <b/>
      <sz val="10"/>
      <color indexed="60"/>
      <name val="Comic Sans MS"/>
      <family val="4"/>
    </font>
    <font>
      <b/>
      <sz val="12"/>
      <color indexed="60"/>
      <name val="Comic Sans MS"/>
      <family val="4"/>
    </font>
    <font>
      <b/>
      <sz val="18"/>
      <color indexed="60"/>
      <name val="Comic Sans MS"/>
      <family val="4"/>
    </font>
    <font>
      <b/>
      <sz val="2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b/>
      <sz val="14"/>
      <color rgb="FFC00000"/>
      <name val="Comic Sans MS"/>
      <family val="4"/>
    </font>
    <font>
      <b/>
      <sz val="10"/>
      <color rgb="FFC00000"/>
      <name val="Comic Sans MS"/>
      <family val="4"/>
    </font>
    <font>
      <b/>
      <sz val="12"/>
      <color rgb="FFC00000"/>
      <name val="Comic Sans MS"/>
      <family val="4"/>
    </font>
    <font>
      <b/>
      <sz val="18"/>
      <color rgb="FFC00000"/>
      <name val="Comic Sans MS"/>
      <family val="4"/>
    </font>
    <font>
      <b/>
      <sz val="22"/>
      <color rgb="FFC00000"/>
      <name val="Comic Sans MS"/>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style="medium"/>
      <right style="medium"/>
      <top>
        <color indexed="63"/>
      </top>
      <bottom style="medium"/>
    </border>
    <border>
      <left/>
      <right/>
      <top/>
      <bottom style="double"/>
    </border>
    <border>
      <left style="thin"/>
      <right style="thin"/>
      <top style="thin"/>
      <bottom>
        <color indexed="63"/>
      </bottom>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medium"/>
      <right style="medium"/>
      <top>
        <color indexed="63"/>
      </top>
      <bottom style="double"/>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top style="medium"/>
      <bottom style="medium"/>
    </border>
    <border>
      <left>
        <color indexed="63"/>
      </left>
      <right style="thin"/>
      <top style="medium"/>
      <bottom style="medium"/>
    </border>
    <border>
      <left style="thin"/>
      <right/>
      <top style="thin"/>
      <bottom style="medium"/>
    </border>
    <border>
      <left/>
      <right/>
      <top style="thin"/>
      <bottom style="medium"/>
    </border>
    <border>
      <left/>
      <right style="thin"/>
      <top style="thin"/>
      <bottom style="mediu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38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4" fillId="0" borderId="0" xfId="0" applyFont="1" applyAlignment="1">
      <alignment/>
    </xf>
    <xf numFmtId="0" fontId="12" fillId="0" borderId="0" xfId="0" applyFont="1" applyAlignment="1">
      <alignment horizontal="justify"/>
    </xf>
    <xf numFmtId="0" fontId="85" fillId="0" borderId="0" xfId="0" applyFont="1" applyAlignment="1">
      <alignment horizontal="left" indent="1"/>
    </xf>
    <xf numFmtId="0" fontId="84"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86"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8" fillId="36" borderId="21"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0" fontId="4" fillId="36" borderId="23" xfId="0" applyFont="1" applyFill="1" applyBorder="1" applyAlignment="1">
      <alignment horizontal="center"/>
    </xf>
    <xf numFmtId="0" fontId="0" fillId="36" borderId="24" xfId="0" applyFill="1" applyBorder="1" applyAlignment="1">
      <alignment/>
    </xf>
    <xf numFmtId="0" fontId="0" fillId="36" borderId="21"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36" borderId="0" xfId="0" applyFont="1" applyFill="1" applyBorder="1" applyAlignment="1">
      <alignment/>
    </xf>
    <xf numFmtId="0" fontId="0" fillId="37" borderId="26"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7" xfId="0" applyFill="1" applyBorder="1" applyAlignment="1">
      <alignment/>
    </xf>
    <xf numFmtId="0" fontId="0" fillId="35" borderId="28" xfId="0" applyFill="1" applyBorder="1" applyAlignment="1">
      <alignment horizontal="center" vertical="center"/>
    </xf>
    <xf numFmtId="0" fontId="0" fillId="35" borderId="28" xfId="0" applyFill="1" applyBorder="1" applyAlignment="1">
      <alignment/>
    </xf>
    <xf numFmtId="0" fontId="8" fillId="0" borderId="0" xfId="0" applyFont="1" applyBorder="1" applyAlignment="1">
      <alignment horizontal="center" wrapText="1"/>
    </xf>
    <xf numFmtId="0" fontId="4" fillId="36" borderId="10" xfId="0" applyFont="1" applyFill="1" applyBorder="1" applyAlignment="1">
      <alignment/>
    </xf>
    <xf numFmtId="0" fontId="11" fillId="36" borderId="0" xfId="0" applyFont="1" applyFill="1" applyBorder="1" applyAlignment="1">
      <alignment/>
    </xf>
    <xf numFmtId="0" fontId="87"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88" fillId="36" borderId="0" xfId="0" applyFont="1" applyFill="1" applyBorder="1" applyAlignment="1">
      <alignment horizontal="center" vertical="center" wrapText="1"/>
    </xf>
    <xf numFmtId="0" fontId="88" fillId="36" borderId="0" xfId="0" applyFont="1" applyFill="1" applyBorder="1" applyAlignment="1">
      <alignment horizontal="center" vertical="center" wrapText="1"/>
    </xf>
    <xf numFmtId="0" fontId="19" fillId="0" borderId="0" xfId="0" applyFont="1" applyAlignment="1">
      <alignment/>
    </xf>
    <xf numFmtId="0" fontId="87" fillId="36" borderId="0" xfId="0" applyFon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87"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0" xfId="0" applyFont="1" applyFill="1" applyBorder="1" applyAlignment="1">
      <alignment/>
    </xf>
    <xf numFmtId="0" fontId="19" fillId="36" borderId="35" xfId="0" applyFont="1" applyFill="1" applyBorder="1" applyAlignment="1">
      <alignment/>
    </xf>
    <xf numFmtId="0" fontId="19" fillId="36" borderId="25" xfId="0" applyFont="1" applyFill="1" applyBorder="1" applyAlignment="1">
      <alignment/>
    </xf>
    <xf numFmtId="0" fontId="19" fillId="36" borderId="23"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4" xfId="0" applyFont="1" applyBorder="1" applyAlignment="1">
      <alignment/>
    </xf>
    <xf numFmtId="0" fontId="19" fillId="0" borderId="20"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2" xfId="0" applyFont="1" applyFill="1" applyBorder="1" applyAlignment="1">
      <alignment/>
    </xf>
    <xf numFmtId="0" fontId="88" fillId="36" borderId="10" xfId="0" applyFont="1" applyFill="1" applyBorder="1" applyAlignment="1">
      <alignment vertical="center" wrapText="1"/>
    </xf>
    <xf numFmtId="0" fontId="86" fillId="0" borderId="10" xfId="0" applyFont="1" applyBorder="1" applyAlignment="1">
      <alignment/>
    </xf>
    <xf numFmtId="0" fontId="14" fillId="35" borderId="28" xfId="55"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0" fontId="22" fillId="35" borderId="28" xfId="0" applyFont="1" applyFill="1" applyBorder="1" applyAlignment="1">
      <alignment wrapText="1"/>
    </xf>
    <xf numFmtId="10" fontId="21" fillId="35" borderId="28" xfId="58" applyNumberFormat="1" applyFont="1" applyFill="1" applyBorder="1" applyAlignment="1">
      <alignment horizontal="center" wrapText="1"/>
    </xf>
    <xf numFmtId="14" fontId="0" fillId="35" borderId="28" xfId="0" applyNumberFormat="1" applyFill="1" applyBorder="1" applyAlignment="1">
      <alignment/>
    </xf>
    <xf numFmtId="9" fontId="14" fillId="35" borderId="28" xfId="58" applyFont="1" applyFill="1" applyBorder="1" applyAlignment="1">
      <alignment horizontal="center" wrapText="1"/>
    </xf>
    <xf numFmtId="9" fontId="0" fillId="35" borderId="28" xfId="58" applyFont="1" applyFill="1" applyBorder="1" applyAlignment="1">
      <alignment/>
    </xf>
    <xf numFmtId="0" fontId="23" fillId="0" borderId="0" xfId="0" applyFont="1" applyAlignment="1">
      <alignment horizontal="justify"/>
    </xf>
    <xf numFmtId="0" fontId="88" fillId="36" borderId="0" xfId="0" applyFont="1" applyFill="1" applyBorder="1" applyAlignment="1">
      <alignment horizontal="center" vertical="center" wrapText="1"/>
    </xf>
    <xf numFmtId="9" fontId="0" fillId="35" borderId="28" xfId="58" applyFont="1" applyFill="1" applyBorder="1" applyAlignment="1">
      <alignment/>
    </xf>
    <xf numFmtId="9" fontId="0" fillId="35" borderId="28" xfId="58"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6" borderId="0" xfId="58" applyFont="1" applyFill="1" applyBorder="1" applyAlignment="1">
      <alignment/>
    </xf>
    <xf numFmtId="3" fontId="0" fillId="36" borderId="0" xfId="0" applyNumberFormat="1" applyFill="1" applyBorder="1" applyAlignment="1">
      <alignment horizontal="center"/>
    </xf>
    <xf numFmtId="9" fontId="0" fillId="35" borderId="27" xfId="58" applyFont="1" applyFill="1" applyBorder="1" applyAlignment="1">
      <alignment/>
    </xf>
    <xf numFmtId="9" fontId="14" fillId="35" borderId="27" xfId="58" applyFont="1" applyFill="1" applyBorder="1" applyAlignment="1">
      <alignment horizontal="center" wrapText="1"/>
    </xf>
    <xf numFmtId="0" fontId="8" fillId="37" borderId="19" xfId="0" applyFont="1" applyFill="1"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0" fontId="11" fillId="37" borderId="18" xfId="0" applyFont="1" applyFill="1" applyBorder="1" applyAlignment="1">
      <alignment horizontal="center"/>
    </xf>
    <xf numFmtId="0" fontId="19" fillId="0" borderId="0" xfId="0" applyFont="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0" fillId="35" borderId="28" xfId="0" applyFont="1" applyFill="1" applyBorder="1" applyAlignment="1">
      <alignment/>
    </xf>
    <xf numFmtId="0" fontId="16" fillId="0" borderId="0" xfId="0" applyFont="1" applyAlignment="1">
      <alignment/>
    </xf>
    <xf numFmtId="0" fontId="89" fillId="0" borderId="0" xfId="0" applyFont="1" applyAlignment="1">
      <alignment vertical="center"/>
    </xf>
    <xf numFmtId="0" fontId="89" fillId="0" borderId="0" xfId="0" applyFont="1" applyAlignment="1">
      <alignment horizontal="right" vertical="center" wrapText="1"/>
    </xf>
    <xf numFmtId="0" fontId="28" fillId="0" borderId="0" xfId="0" applyFont="1" applyAlignment="1">
      <alignment/>
    </xf>
    <xf numFmtId="0" fontId="18" fillId="0" borderId="0" xfId="0" applyFont="1" applyAlignment="1">
      <alignment/>
    </xf>
    <xf numFmtId="3" fontId="16" fillId="36" borderId="28"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0" fontId="89" fillId="0" borderId="0" xfId="0" applyFont="1" applyAlignment="1">
      <alignment horizontal="left" vertical="center"/>
    </xf>
    <xf numFmtId="0" fontId="8" fillId="0" borderId="0" xfId="0" applyFont="1" applyBorder="1" applyAlignment="1">
      <alignment/>
    </xf>
    <xf numFmtId="0" fontId="11" fillId="36" borderId="0" xfId="0" applyFont="1" applyFill="1" applyBorder="1" applyAlignment="1">
      <alignment horizontal="center"/>
    </xf>
    <xf numFmtId="0" fontId="8" fillId="36" borderId="0" xfId="0" applyFont="1" applyFill="1" applyBorder="1" applyAlignment="1">
      <alignment horizontal="center" vertical="center"/>
    </xf>
    <xf numFmtId="0" fontId="0" fillId="36" borderId="0" xfId="0" applyFill="1" applyBorder="1" applyAlignment="1">
      <alignment vertical="center"/>
    </xf>
    <xf numFmtId="0" fontId="4" fillId="35" borderId="27" xfId="0" applyFont="1" applyFill="1" applyBorder="1" applyAlignment="1">
      <alignment/>
    </xf>
    <xf numFmtId="0" fontId="0" fillId="36" borderId="27" xfId="0" applyFill="1" applyBorder="1" applyAlignment="1">
      <alignment/>
    </xf>
    <xf numFmtId="0" fontId="0" fillId="35" borderId="27" xfId="0" applyFill="1" applyBorder="1" applyAlignment="1">
      <alignment horizontal="center" vertical="center"/>
    </xf>
    <xf numFmtId="3" fontId="19" fillId="36" borderId="0" xfId="0" applyNumberFormat="1" applyFont="1" applyFill="1" applyBorder="1" applyAlignment="1">
      <alignment/>
    </xf>
    <xf numFmtId="0" fontId="15" fillId="37" borderId="36" xfId="0" applyFont="1" applyFill="1" applyBorder="1" applyAlignment="1">
      <alignment horizontal="left" vertical="center"/>
    </xf>
    <xf numFmtId="0" fontId="4" fillId="37" borderId="37" xfId="0" applyFont="1" applyFill="1" applyBorder="1" applyAlignment="1">
      <alignment horizontal="center" vertical="center" wrapText="1"/>
    </xf>
    <xf numFmtId="0" fontId="4" fillId="36" borderId="0" xfId="0" applyFont="1" applyFill="1" applyBorder="1" applyAlignment="1">
      <alignment wrapText="1"/>
    </xf>
    <xf numFmtId="4" fontId="0" fillId="36" borderId="27" xfId="0" applyNumberFormat="1" applyFill="1" applyBorder="1" applyAlignment="1">
      <alignment/>
    </xf>
    <xf numFmtId="0" fontId="4" fillId="36" borderId="17" xfId="0" applyFont="1" applyFill="1" applyBorder="1" applyAlignment="1">
      <alignment horizontal="left" wrapText="1"/>
    </xf>
    <xf numFmtId="4" fontId="0" fillId="36" borderId="27" xfId="0" applyNumberFormat="1" applyFill="1" applyBorder="1" applyAlignment="1">
      <alignment horizontal="center" vertical="center"/>
    </xf>
    <xf numFmtId="0" fontId="4" fillId="37" borderId="38" xfId="0" applyFont="1" applyFill="1" applyBorder="1" applyAlignment="1">
      <alignment horizontal="center" vertical="center" wrapText="1"/>
    </xf>
    <xf numFmtId="0" fontId="16" fillId="35" borderId="19" xfId="0" applyFont="1" applyFill="1" applyBorder="1" applyAlignment="1">
      <alignment/>
    </xf>
    <xf numFmtId="0" fontId="16" fillId="35" borderId="33" xfId="0" applyFont="1" applyFill="1" applyBorder="1" applyAlignment="1">
      <alignment/>
    </xf>
    <xf numFmtId="0" fontId="16" fillId="37" borderId="28" xfId="0" applyFont="1" applyFill="1" applyBorder="1" applyAlignment="1">
      <alignment/>
    </xf>
    <xf numFmtId="0" fontId="16" fillId="35" borderId="39" xfId="0" applyFont="1" applyFill="1" applyBorder="1" applyAlignment="1">
      <alignment/>
    </xf>
    <xf numFmtId="4" fontId="0" fillId="36" borderId="23" xfId="0" applyNumberFormat="1" applyFill="1" applyBorder="1" applyAlignment="1">
      <alignment horizontal="center" vertical="center"/>
    </xf>
    <xf numFmtId="0" fontId="25" fillId="4" borderId="0" xfId="0" applyFont="1" applyFill="1" applyBorder="1" applyAlignment="1">
      <alignment vertical="center" wrapText="1"/>
    </xf>
    <xf numFmtId="0" fontId="25" fillId="4" borderId="0" xfId="0" applyFont="1" applyFill="1" applyBorder="1" applyAlignment="1">
      <alignment vertical="center"/>
    </xf>
    <xf numFmtId="0" fontId="88" fillId="0" borderId="0" xfId="0" applyFont="1" applyBorder="1" applyAlignment="1">
      <alignment wrapText="1"/>
    </xf>
    <xf numFmtId="0" fontId="90" fillId="36" borderId="0" xfId="0" applyFont="1" applyFill="1" applyBorder="1" applyAlignment="1">
      <alignment vertical="justify" wrapText="1"/>
    </xf>
    <xf numFmtId="1" fontId="0" fillId="0" borderId="0" xfId="0" applyNumberFormat="1" applyAlignment="1">
      <alignment/>
    </xf>
    <xf numFmtId="2" fontId="0" fillId="0" borderId="0" xfId="0" applyNumberFormat="1" applyAlignment="1">
      <alignment/>
    </xf>
    <xf numFmtId="0" fontId="0" fillId="38" borderId="0" xfId="0" applyFont="1" applyFill="1" applyAlignment="1">
      <alignment/>
    </xf>
    <xf numFmtId="0" fontId="18" fillId="0" borderId="0" xfId="0" applyFont="1" applyAlignment="1">
      <alignment horizontal="right" vertical="center"/>
    </xf>
    <xf numFmtId="0" fontId="0" fillId="37" borderId="26" xfId="0" applyFill="1" applyBorder="1" applyAlignment="1">
      <alignment horizontal="center" vertical="center" wrapText="1"/>
    </xf>
    <xf numFmtId="0" fontId="0" fillId="37" borderId="40" xfId="0" applyFill="1" applyBorder="1" applyAlignment="1">
      <alignment horizontal="center" vertical="center" wrapText="1"/>
    </xf>
    <xf numFmtId="0" fontId="16" fillId="36" borderId="0" xfId="0" applyFont="1" applyFill="1" applyBorder="1" applyAlignment="1">
      <alignment horizontal="left" wrapText="1"/>
    </xf>
    <xf numFmtId="0" fontId="4" fillId="37" borderId="26"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5" borderId="26" xfId="0" applyFont="1" applyFill="1" applyBorder="1" applyAlignment="1">
      <alignment horizontal="center" wrapText="1"/>
    </xf>
    <xf numFmtId="0" fontId="4" fillId="5" borderId="40" xfId="0" applyFont="1" applyFill="1" applyBorder="1" applyAlignment="1">
      <alignment horizontal="center" wrapText="1"/>
    </xf>
    <xf numFmtId="0" fontId="8" fillId="36" borderId="0" xfId="0" applyFont="1" applyFill="1" applyBorder="1" applyAlignment="1">
      <alignment horizontal="center" wrapText="1"/>
    </xf>
    <xf numFmtId="0" fontId="4" fillId="37" borderId="28" xfId="0" applyFont="1" applyFill="1" applyBorder="1" applyAlignment="1">
      <alignment horizontal="center" wrapText="1"/>
    </xf>
    <xf numFmtId="0" fontId="4" fillId="37" borderId="28" xfId="0" applyFont="1" applyFill="1" applyBorder="1" applyAlignment="1">
      <alignment vertical="center" wrapText="1"/>
    </xf>
    <xf numFmtId="0" fontId="4" fillId="37" borderId="28" xfId="0" applyFont="1" applyFill="1" applyBorder="1" applyAlignment="1">
      <alignment vertical="center"/>
    </xf>
    <xf numFmtId="0" fontId="4" fillId="37" borderId="28" xfId="0" applyFont="1" applyFill="1" applyBorder="1" applyAlignment="1">
      <alignment horizontal="center" vertical="center" wrapText="1"/>
    </xf>
    <xf numFmtId="0" fontId="4" fillId="37" borderId="28" xfId="0" applyFont="1" applyFill="1" applyBorder="1" applyAlignment="1">
      <alignment horizontal="center" vertical="center"/>
    </xf>
    <xf numFmtId="0" fontId="91" fillId="0" borderId="0" xfId="0" applyFont="1" applyAlignment="1">
      <alignment/>
    </xf>
    <xf numFmtId="0" fontId="11" fillId="0" borderId="0" xfId="0" applyFont="1" applyAlignment="1">
      <alignment wrapText="1"/>
    </xf>
    <xf numFmtId="0" fontId="16" fillId="36" borderId="0" xfId="0" applyFont="1" applyFill="1" applyBorder="1" applyAlignment="1">
      <alignment vertical="top" wrapText="1"/>
    </xf>
    <xf numFmtId="0" fontId="8" fillId="37" borderId="18" xfId="0" applyFont="1" applyFill="1" applyBorder="1" applyAlignment="1">
      <alignment horizontal="center"/>
    </xf>
    <xf numFmtId="0" fontId="16" fillId="0" borderId="0" xfId="0" applyFont="1" applyAlignment="1">
      <alignment horizontal="center"/>
    </xf>
    <xf numFmtId="0" fontId="4" fillId="37" borderId="40" xfId="0" applyFont="1" applyFill="1" applyBorder="1" applyAlignment="1">
      <alignment/>
    </xf>
    <xf numFmtId="3" fontId="0" fillId="0" borderId="29" xfId="0" applyNumberFormat="1" applyBorder="1" applyAlignment="1">
      <alignment/>
    </xf>
    <xf numFmtId="0" fontId="91" fillId="36" borderId="0" xfId="0" applyFont="1" applyFill="1" applyBorder="1" applyAlignment="1">
      <alignment/>
    </xf>
    <xf numFmtId="0" fontId="16" fillId="36" borderId="0" xfId="0" applyFont="1" applyFill="1" applyBorder="1" applyAlignment="1">
      <alignment wrapText="1"/>
    </xf>
    <xf numFmtId="0" fontId="0" fillId="36" borderId="41" xfId="0" applyFill="1" applyBorder="1" applyAlignment="1">
      <alignment/>
    </xf>
    <xf numFmtId="0" fontId="0" fillId="0" borderId="41" xfId="0" applyBorder="1" applyAlignment="1">
      <alignment/>
    </xf>
    <xf numFmtId="0" fontId="16" fillId="36" borderId="0" xfId="0" applyFont="1" applyFill="1" applyBorder="1" applyAlignment="1">
      <alignment horizontal="left" vertical="top" wrapText="1"/>
    </xf>
    <xf numFmtId="0" fontId="87" fillId="36" borderId="41" xfId="0" applyFont="1" applyFill="1" applyBorder="1" applyAlignment="1">
      <alignment/>
    </xf>
    <xf numFmtId="0" fontId="0" fillId="0" borderId="41" xfId="0" applyBorder="1" applyAlignment="1">
      <alignment vertical="center"/>
    </xf>
    <xf numFmtId="0" fontId="4" fillId="37" borderId="42"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8" fillId="36" borderId="0" xfId="0" applyFont="1" applyFill="1" applyBorder="1" applyAlignment="1">
      <alignment horizontal="center"/>
    </xf>
    <xf numFmtId="0" fontId="8" fillId="36" borderId="0" xfId="0" applyFont="1" applyFill="1" applyBorder="1" applyAlignment="1">
      <alignment vertical="center"/>
    </xf>
    <xf numFmtId="0" fontId="16" fillId="0" borderId="15" xfId="0" applyFont="1" applyBorder="1" applyAlignment="1">
      <alignment/>
    </xf>
    <xf numFmtId="0" fontId="16" fillId="0" borderId="14" xfId="0" applyFont="1" applyBorder="1" applyAlignment="1">
      <alignment/>
    </xf>
    <xf numFmtId="0" fontId="16" fillId="36" borderId="15" xfId="0" applyFont="1" applyFill="1" applyBorder="1" applyAlignment="1">
      <alignment/>
    </xf>
    <xf numFmtId="0" fontId="16" fillId="36" borderId="16" xfId="0" applyFont="1" applyFill="1" applyBorder="1" applyAlignment="1">
      <alignment/>
    </xf>
    <xf numFmtId="9" fontId="8" fillId="36" borderId="10" xfId="58" applyFont="1" applyFill="1" applyBorder="1" applyAlignment="1">
      <alignment vertical="center"/>
    </xf>
    <xf numFmtId="0" fontId="16" fillId="36" borderId="17" xfId="0" applyFont="1" applyFill="1" applyBorder="1" applyAlignment="1">
      <alignment/>
    </xf>
    <xf numFmtId="0" fontId="92" fillId="0" borderId="14" xfId="0" applyFont="1" applyBorder="1" applyAlignment="1">
      <alignment vertical="center"/>
    </xf>
    <xf numFmtId="2" fontId="16" fillId="0" borderId="0" xfId="0" applyNumberFormat="1" applyFont="1" applyBorder="1" applyAlignment="1">
      <alignment horizontal="center"/>
    </xf>
    <xf numFmtId="0" fontId="16" fillId="0" borderId="0" xfId="0" applyFont="1" applyBorder="1" applyAlignment="1">
      <alignment horizontal="center"/>
    </xf>
    <xf numFmtId="1" fontId="8" fillId="0" borderId="28" xfId="58" applyNumberFormat="1" applyFont="1" applyBorder="1" applyAlignment="1">
      <alignment horizontal="center" vertical="center"/>
    </xf>
    <xf numFmtId="0" fontId="8" fillId="5" borderId="34" xfId="0" applyFont="1" applyFill="1" applyBorder="1" applyAlignment="1">
      <alignment/>
    </xf>
    <xf numFmtId="0" fontId="8" fillId="5" borderId="25" xfId="0" applyFont="1" applyFill="1" applyBorder="1" applyAlignment="1">
      <alignment/>
    </xf>
    <xf numFmtId="0" fontId="4" fillId="37" borderId="28" xfId="0" applyFont="1" applyFill="1" applyBorder="1" applyAlignment="1">
      <alignment horizontal="center" vertical="center" wrapText="1"/>
    </xf>
    <xf numFmtId="0" fontId="34" fillId="36" borderId="28" xfId="0" applyFont="1" applyFill="1" applyBorder="1" applyAlignment="1">
      <alignment horizontal="right"/>
    </xf>
    <xf numFmtId="0" fontId="16" fillId="0" borderId="14" xfId="0" applyFont="1" applyBorder="1" applyAlignment="1">
      <alignment horizontal="left" vertical="center"/>
    </xf>
    <xf numFmtId="0" fontId="16" fillId="0" borderId="28" xfId="0" applyFont="1" applyBorder="1" applyAlignment="1">
      <alignment/>
    </xf>
    <xf numFmtId="0" fontId="16" fillId="36" borderId="0" xfId="0" applyFont="1" applyFill="1" applyBorder="1" applyAlignment="1">
      <alignment horizontal="left" vertical="center"/>
    </xf>
    <xf numFmtId="0" fontId="92" fillId="0" borderId="15" xfId="0" applyFont="1" applyBorder="1" applyAlignment="1">
      <alignment horizontal="center" vertical="center"/>
    </xf>
    <xf numFmtId="0" fontId="92" fillId="36" borderId="0" xfId="0" applyFont="1" applyFill="1" applyBorder="1" applyAlignment="1">
      <alignment vertical="center"/>
    </xf>
    <xf numFmtId="0" fontId="8" fillId="36" borderId="0" xfId="0" applyFont="1" applyFill="1" applyBorder="1" applyAlignment="1">
      <alignment horizontal="left" vertical="center"/>
    </xf>
    <xf numFmtId="0" fontId="28" fillId="35" borderId="27" xfId="0" applyFont="1" applyFill="1" applyBorder="1" applyAlignment="1">
      <alignment vertical="center"/>
    </xf>
    <xf numFmtId="0" fontId="28" fillId="0" borderId="41" xfId="0" applyFont="1" applyBorder="1" applyAlignment="1">
      <alignment/>
    </xf>
    <xf numFmtId="0" fontId="16" fillId="0" borderId="0" xfId="0" applyFont="1" applyAlignment="1">
      <alignment vertical="center"/>
    </xf>
    <xf numFmtId="0" fontId="16" fillId="0" borderId="35" xfId="0" applyFont="1" applyBorder="1" applyAlignment="1">
      <alignment/>
    </xf>
    <xf numFmtId="0" fontId="16" fillId="36" borderId="41" xfId="0" applyFont="1" applyFill="1" applyBorder="1" applyAlignment="1">
      <alignment/>
    </xf>
    <xf numFmtId="0" fontId="16" fillId="0" borderId="41" xfId="0" applyFont="1" applyBorder="1" applyAlignment="1">
      <alignment/>
    </xf>
    <xf numFmtId="0" fontId="92" fillId="0" borderId="14" xfId="0" applyFont="1" applyBorder="1" applyAlignment="1">
      <alignment/>
    </xf>
    <xf numFmtId="3" fontId="11" fillId="36" borderId="18" xfId="0" applyNumberFormat="1" applyFont="1" applyFill="1" applyBorder="1" applyAlignment="1">
      <alignment/>
    </xf>
    <xf numFmtId="0" fontId="17" fillId="0" borderId="0" xfId="0" applyFont="1" applyAlignment="1">
      <alignment wrapText="1"/>
    </xf>
    <xf numFmtId="3" fontId="4" fillId="36" borderId="39" xfId="0" applyNumberFormat="1" applyFont="1" applyFill="1" applyBorder="1" applyAlignment="1">
      <alignment/>
    </xf>
    <xf numFmtId="3" fontId="4" fillId="36" borderId="43" xfId="0" applyNumberFormat="1" applyFont="1" applyFill="1" applyBorder="1" applyAlignment="1">
      <alignment/>
    </xf>
    <xf numFmtId="3" fontId="4" fillId="36" borderId="28" xfId="0" applyNumberFormat="1" applyFont="1" applyFill="1" applyBorder="1" applyAlignment="1">
      <alignment/>
    </xf>
    <xf numFmtId="0" fontId="18" fillId="36" borderId="0" xfId="0" applyFont="1" applyFill="1" applyBorder="1" applyAlignment="1">
      <alignment vertical="center" wrapText="1"/>
    </xf>
    <xf numFmtId="0" fontId="18" fillId="6" borderId="0" xfId="0" applyFont="1" applyFill="1" applyBorder="1" applyAlignment="1">
      <alignment/>
    </xf>
    <xf numFmtId="0" fontId="18" fillId="6" borderId="44" xfId="0" applyFont="1" applyFill="1" applyBorder="1" applyAlignment="1">
      <alignment vertical="center" wrapText="1"/>
    </xf>
    <xf numFmtId="0" fontId="0" fillId="6" borderId="0" xfId="0" applyFill="1" applyAlignment="1">
      <alignment/>
    </xf>
    <xf numFmtId="3" fontId="0" fillId="0" borderId="27" xfId="0" applyNumberFormat="1" applyBorder="1" applyAlignment="1">
      <alignment/>
    </xf>
    <xf numFmtId="0" fontId="4" fillId="5" borderId="28" xfId="0" applyFont="1" applyFill="1" applyBorder="1" applyAlignment="1">
      <alignment wrapText="1"/>
    </xf>
    <xf numFmtId="3" fontId="0" fillId="0" borderId="28" xfId="0" applyNumberFormat="1" applyBorder="1" applyAlignment="1">
      <alignment/>
    </xf>
    <xf numFmtId="0" fontId="4" fillId="36" borderId="28" xfId="0" applyFont="1" applyFill="1" applyBorder="1" applyAlignment="1">
      <alignment horizontal="left" wrapText="1"/>
    </xf>
    <xf numFmtId="0" fontId="16" fillId="36" borderId="0" xfId="0" applyFont="1" applyFill="1" applyBorder="1" applyAlignment="1">
      <alignment horizontal="left" vertical="top" wrapText="1"/>
    </xf>
    <xf numFmtId="3" fontId="19" fillId="36" borderId="18" xfId="0" applyNumberFormat="1" applyFont="1" applyFill="1" applyBorder="1" applyAlignment="1">
      <alignment/>
    </xf>
    <xf numFmtId="3" fontId="16" fillId="36" borderId="18" xfId="0" applyNumberFormat="1" applyFont="1" applyFill="1" applyBorder="1" applyAlignment="1">
      <alignment/>
    </xf>
    <xf numFmtId="3" fontId="19" fillId="36" borderId="28" xfId="0" applyNumberFormat="1" applyFont="1" applyFill="1" applyBorder="1" applyAlignment="1">
      <alignment/>
    </xf>
    <xf numFmtId="4" fontId="19" fillId="36" borderId="28" xfId="0" applyNumberFormat="1" applyFont="1" applyFill="1" applyBorder="1" applyAlignment="1">
      <alignment/>
    </xf>
    <xf numFmtId="4" fontId="19" fillId="36" borderId="0" xfId="0" applyNumberFormat="1" applyFont="1" applyFill="1" applyBorder="1" applyAlignment="1">
      <alignment/>
    </xf>
    <xf numFmtId="0" fontId="18" fillId="36" borderId="41" xfId="0" applyFont="1" applyFill="1" applyBorder="1" applyAlignment="1">
      <alignment/>
    </xf>
    <xf numFmtId="0" fontId="38" fillId="39" borderId="41" xfId="0" applyFont="1" applyFill="1" applyBorder="1" applyAlignment="1">
      <alignment horizontal="center" vertical="center" wrapText="1"/>
    </xf>
    <xf numFmtId="0" fontId="18" fillId="39" borderId="41" xfId="0" applyFont="1" applyFill="1" applyBorder="1" applyAlignment="1">
      <alignment horizontal="center" vertical="center"/>
    </xf>
    <xf numFmtId="0" fontId="19" fillId="0" borderId="0" xfId="0" applyFont="1" applyBorder="1" applyAlignment="1">
      <alignment/>
    </xf>
    <xf numFmtId="0" fontId="28" fillId="35" borderId="45" xfId="0" applyFont="1" applyFill="1" applyBorder="1" applyAlignment="1">
      <alignment horizontal="center" vertical="center"/>
    </xf>
    <xf numFmtId="3" fontId="33" fillId="36" borderId="43" xfId="0" applyNumberFormat="1" applyFont="1" applyFill="1" applyBorder="1" applyAlignment="1">
      <alignment horizontal="center" vertical="center" wrapText="1"/>
    </xf>
    <xf numFmtId="0" fontId="8" fillId="37" borderId="16" xfId="0" applyFont="1" applyFill="1" applyBorder="1" applyAlignment="1">
      <alignment horizontal="center"/>
    </xf>
    <xf numFmtId="0" fontId="0" fillId="35" borderId="40" xfId="0" applyFill="1" applyBorder="1" applyAlignment="1">
      <alignment/>
    </xf>
    <xf numFmtId="0" fontId="18" fillId="0" borderId="10" xfId="0" applyFont="1" applyBorder="1" applyAlignment="1">
      <alignment/>
    </xf>
    <xf numFmtId="0" fontId="8" fillId="37" borderId="40" xfId="0" applyFont="1" applyFill="1" applyBorder="1" applyAlignment="1">
      <alignment horizontal="center" vertical="center"/>
    </xf>
    <xf numFmtId="3" fontId="11" fillId="36" borderId="40" xfId="0" applyNumberFormat="1" applyFont="1" applyFill="1" applyBorder="1" applyAlignment="1">
      <alignment horizontal="right" vertical="center"/>
    </xf>
    <xf numFmtId="0" fontId="8" fillId="37" borderId="46" xfId="0" applyFont="1" applyFill="1" applyBorder="1" applyAlignment="1">
      <alignment horizontal="center" vertical="center"/>
    </xf>
    <xf numFmtId="3" fontId="8" fillId="36" borderId="46" xfId="0" applyNumberFormat="1" applyFont="1" applyFill="1" applyBorder="1" applyAlignment="1">
      <alignment horizontal="center" vertical="center"/>
    </xf>
    <xf numFmtId="0" fontId="14" fillId="35" borderId="27" xfId="55" applyFont="1" applyFill="1" applyBorder="1" applyAlignment="1">
      <alignment horizontal="left" wrapText="1"/>
      <protection/>
    </xf>
    <xf numFmtId="0" fontId="22" fillId="35" borderId="27" xfId="0" applyNumberFormat="1" applyFont="1" applyFill="1" applyBorder="1" applyAlignment="1" quotePrefix="1">
      <alignment horizontal="right" wrapText="1"/>
    </xf>
    <xf numFmtId="14" fontId="0" fillId="35" borderId="27" xfId="0" applyNumberFormat="1" applyFill="1" applyBorder="1" applyAlignment="1">
      <alignment/>
    </xf>
    <xf numFmtId="10" fontId="21" fillId="35" borderId="27" xfId="58" applyNumberFormat="1" applyFont="1" applyFill="1" applyBorder="1" applyAlignment="1">
      <alignment horizontal="center" wrapText="1"/>
    </xf>
    <xf numFmtId="3" fontId="0" fillId="36" borderId="40" xfId="0" applyNumberFormat="1" applyFill="1" applyBorder="1" applyAlignment="1">
      <alignment/>
    </xf>
    <xf numFmtId="0" fontId="0" fillId="36" borderId="40" xfId="0" applyFill="1" applyBorder="1" applyAlignment="1">
      <alignment/>
    </xf>
    <xf numFmtId="0" fontId="16" fillId="36" borderId="32" xfId="0" applyFont="1" applyFill="1" applyBorder="1" applyAlignment="1">
      <alignment/>
    </xf>
    <xf numFmtId="0" fontId="16" fillId="35" borderId="32" xfId="0" applyFont="1" applyFill="1" applyBorder="1" applyAlignment="1">
      <alignment/>
    </xf>
    <xf numFmtId="0" fontId="16" fillId="35" borderId="30" xfId="0" applyFont="1" applyFill="1" applyBorder="1" applyAlignment="1">
      <alignment/>
    </xf>
    <xf numFmtId="0" fontId="8" fillId="0" borderId="36" xfId="0" applyFont="1" applyBorder="1" applyAlignment="1">
      <alignment/>
    </xf>
    <xf numFmtId="0" fontId="16" fillId="0" borderId="0" xfId="0" applyFont="1" applyBorder="1" applyAlignment="1">
      <alignment horizontal="left" vertical="center"/>
    </xf>
    <xf numFmtId="0" fontId="16" fillId="0" borderId="0" xfId="0" applyFont="1" applyBorder="1" applyAlignment="1">
      <alignment vertical="center"/>
    </xf>
    <xf numFmtId="0" fontId="16" fillId="35" borderId="39" xfId="0" applyFont="1" applyFill="1" applyBorder="1" applyAlignment="1">
      <alignment vertical="center"/>
    </xf>
    <xf numFmtId="0" fontId="16" fillId="35" borderId="47" xfId="0" applyFont="1" applyFill="1" applyBorder="1" applyAlignment="1">
      <alignment vertical="center"/>
    </xf>
    <xf numFmtId="0" fontId="16" fillId="35" borderId="43" xfId="0" applyFont="1" applyFill="1" applyBorder="1" applyAlignment="1">
      <alignment/>
    </xf>
    <xf numFmtId="0" fontId="16" fillId="0" borderId="0" xfId="0" applyFont="1" applyBorder="1" applyAlignment="1">
      <alignment horizontal="right" vertical="center"/>
    </xf>
    <xf numFmtId="0" fontId="16" fillId="35" borderId="34" xfId="0" applyFont="1" applyFill="1" applyBorder="1" applyAlignment="1">
      <alignment vertical="center"/>
    </xf>
    <xf numFmtId="0" fontId="16" fillId="35" borderId="20" xfId="0" applyFont="1" applyFill="1" applyBorder="1" applyAlignment="1">
      <alignment vertical="center"/>
    </xf>
    <xf numFmtId="0" fontId="16" fillId="0" borderId="25" xfId="0" applyFont="1" applyBorder="1" applyAlignment="1">
      <alignment vertical="center"/>
    </xf>
    <xf numFmtId="0" fontId="16" fillId="0" borderId="23" xfId="0" applyFont="1" applyBorder="1" applyAlignment="1">
      <alignment vertical="center"/>
    </xf>
    <xf numFmtId="0" fontId="16" fillId="35" borderId="25" xfId="0" applyFont="1" applyFill="1" applyBorder="1" applyAlignment="1">
      <alignment vertical="center"/>
    </xf>
    <xf numFmtId="0" fontId="16" fillId="35" borderId="23" xfId="0" applyFont="1" applyFill="1" applyBorder="1" applyAlignment="1">
      <alignment vertical="center"/>
    </xf>
    <xf numFmtId="0" fontId="0" fillId="35" borderId="24" xfId="0" applyFill="1" applyBorder="1" applyAlignment="1">
      <alignment/>
    </xf>
    <xf numFmtId="0" fontId="4" fillId="37" borderId="42" xfId="0" applyFont="1" applyFill="1" applyBorder="1" applyAlignment="1">
      <alignment vertical="center" wrapText="1"/>
    </xf>
    <xf numFmtId="0" fontId="4" fillId="37" borderId="21" xfId="0" applyFont="1" applyFill="1" applyBorder="1" applyAlignment="1">
      <alignment horizontal="center" vertical="center"/>
    </xf>
    <xf numFmtId="0" fontId="4" fillId="37" borderId="20" xfId="0" applyFont="1" applyFill="1" applyBorder="1" applyAlignment="1">
      <alignment horizontal="center" vertical="center" wrapText="1"/>
    </xf>
    <xf numFmtId="0" fontId="4" fillId="37" borderId="25" xfId="0" applyFont="1" applyFill="1" applyBorder="1" applyAlignment="1">
      <alignment horizontal="center" wrapText="1"/>
    </xf>
    <xf numFmtId="0" fontId="4" fillId="37" borderId="24" xfId="0" applyFont="1" applyFill="1" applyBorder="1" applyAlignment="1">
      <alignment horizontal="center" wrapText="1"/>
    </xf>
    <xf numFmtId="0" fontId="4" fillId="37" borderId="27" xfId="0" applyFont="1" applyFill="1" applyBorder="1" applyAlignment="1">
      <alignment vertical="center" wrapText="1"/>
    </xf>
    <xf numFmtId="0" fontId="4" fillId="37" borderId="24" xfId="0" applyFont="1" applyFill="1" applyBorder="1" applyAlignment="1">
      <alignment horizontal="center" vertical="center"/>
    </xf>
    <xf numFmtId="0" fontId="4" fillId="37" borderId="23" xfId="0" applyFont="1" applyFill="1" applyBorder="1" applyAlignment="1">
      <alignment horizontal="center" vertical="center" wrapText="1"/>
    </xf>
    <xf numFmtId="0" fontId="0" fillId="35" borderId="28" xfId="0" applyFill="1" applyBorder="1" applyAlignment="1">
      <alignment horizontal="center"/>
    </xf>
    <xf numFmtId="3" fontId="0" fillId="36" borderId="28" xfId="0" applyNumberFormat="1" applyFill="1" applyBorder="1" applyAlignment="1">
      <alignment/>
    </xf>
    <xf numFmtId="0" fontId="15" fillId="37" borderId="27" xfId="0" applyFont="1" applyFill="1" applyBorder="1" applyAlignment="1">
      <alignment horizontal="center" wrapText="1"/>
    </xf>
    <xf numFmtId="0" fontId="16" fillId="0" borderId="36" xfId="0" applyFont="1" applyBorder="1" applyAlignment="1">
      <alignment/>
    </xf>
    <xf numFmtId="0" fontId="16" fillId="35" borderId="21" xfId="0" applyFont="1" applyFill="1" applyBorder="1" applyAlignment="1">
      <alignment/>
    </xf>
    <xf numFmtId="0" fontId="84" fillId="0" borderId="0" xfId="0" applyFont="1" applyAlignment="1">
      <alignment horizontal="left"/>
    </xf>
    <xf numFmtId="0" fontId="12" fillId="0" borderId="0" xfId="0" applyFont="1" applyAlignment="1">
      <alignment horizontal="center" wrapText="1"/>
    </xf>
    <xf numFmtId="0" fontId="89" fillId="0" borderId="0" xfId="0" applyFont="1" applyAlignment="1">
      <alignment horizontal="left" vertical="center" wrapText="1"/>
    </xf>
    <xf numFmtId="0" fontId="0" fillId="0" borderId="0" xfId="0" applyAlignment="1">
      <alignment horizontal="left" wrapText="1"/>
    </xf>
    <xf numFmtId="0" fontId="25" fillId="4" borderId="0" xfId="0" applyFont="1" applyFill="1" applyBorder="1" applyAlignment="1">
      <alignment horizontal="left" vertical="center" wrapText="1"/>
    </xf>
    <xf numFmtId="0" fontId="93" fillId="0" borderId="0" xfId="0" applyFont="1" applyBorder="1" applyAlignment="1">
      <alignment horizontal="left" wrapText="1"/>
    </xf>
    <xf numFmtId="0" fontId="32" fillId="0" borderId="0" xfId="0" applyFont="1" applyBorder="1" applyAlignment="1">
      <alignment horizontal="left" vertical="center" wrapText="1"/>
    </xf>
    <xf numFmtId="0" fontId="0" fillId="35" borderId="28" xfId="0" applyFill="1" applyBorder="1" applyAlignment="1">
      <alignment horizontal="center"/>
    </xf>
    <xf numFmtId="0" fontId="0" fillId="35" borderId="27" xfId="0" applyFill="1" applyBorder="1" applyAlignment="1">
      <alignment horizontal="center"/>
    </xf>
    <xf numFmtId="0" fontId="4" fillId="37" borderId="28" xfId="0" applyFont="1" applyFill="1" applyBorder="1" applyAlignment="1">
      <alignment horizontal="center" vertical="center" wrapText="1"/>
    </xf>
    <xf numFmtId="0" fontId="88" fillId="36" borderId="0" xfId="0" applyFont="1" applyFill="1" applyBorder="1" applyAlignment="1">
      <alignment horizontal="center" vertical="center" wrapText="1"/>
    </xf>
    <xf numFmtId="0" fontId="88" fillId="36" borderId="10" xfId="0" applyFont="1" applyFill="1" applyBorder="1" applyAlignment="1">
      <alignment horizontal="center" vertical="center" wrapText="1"/>
    </xf>
    <xf numFmtId="0" fontId="17" fillId="0" borderId="0" xfId="0" applyFont="1" applyAlignment="1">
      <alignment horizontal="left" wrapText="1"/>
    </xf>
    <xf numFmtId="0" fontId="18" fillId="36" borderId="0" xfId="0" applyFont="1" applyFill="1" applyBorder="1" applyAlignment="1">
      <alignment horizontal="left" vertical="center"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6" xfId="0" applyFill="1" applyBorder="1" applyAlignment="1">
      <alignment horizontal="left" vertical="top" wrapText="1"/>
    </xf>
    <xf numFmtId="0" fontId="0" fillId="35" borderId="33" xfId="0" applyFill="1" applyBorder="1" applyAlignment="1">
      <alignment horizontal="left" vertical="top" wrapText="1"/>
    </xf>
    <xf numFmtId="0" fontId="94" fillId="36" borderId="41" xfId="0" applyFont="1" applyFill="1" applyBorder="1" applyAlignment="1">
      <alignment horizontal="center" vertical="center" wrapText="1"/>
    </xf>
    <xf numFmtId="0" fontId="0" fillId="37" borderId="26" xfId="0" applyFill="1" applyBorder="1" applyAlignment="1">
      <alignment horizontal="center" vertical="center" wrapText="1"/>
    </xf>
    <xf numFmtId="0" fontId="0" fillId="37" borderId="40" xfId="0" applyFill="1" applyBorder="1" applyAlignment="1">
      <alignment horizontal="center" vertical="center" wrapText="1"/>
    </xf>
    <xf numFmtId="0" fontId="11" fillId="36" borderId="0" xfId="0" applyFont="1" applyFill="1" applyBorder="1" applyAlignment="1">
      <alignment horizontal="center"/>
    </xf>
    <xf numFmtId="0" fontId="4" fillId="37" borderId="26"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8"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16" fillId="36" borderId="0" xfId="0" applyFont="1" applyFill="1" applyBorder="1" applyAlignment="1">
      <alignment horizontal="left" vertical="top" wrapText="1"/>
    </xf>
    <xf numFmtId="0" fontId="91" fillId="36" borderId="0" xfId="0" applyFont="1" applyFill="1" applyBorder="1" applyAlignment="1">
      <alignment horizontal="left" vertical="top" wrapText="1"/>
    </xf>
    <xf numFmtId="0" fontId="4" fillId="5" borderId="26" xfId="0" applyFont="1" applyFill="1" applyBorder="1" applyAlignment="1">
      <alignment horizontal="center" wrapText="1"/>
    </xf>
    <xf numFmtId="0" fontId="4" fillId="5" borderId="40" xfId="0" applyFont="1" applyFill="1" applyBorder="1" applyAlignment="1">
      <alignment horizontal="center" wrapText="1"/>
    </xf>
    <xf numFmtId="0" fontId="19" fillId="36" borderId="0" xfId="0" applyFont="1" applyFill="1" applyBorder="1" applyAlignment="1">
      <alignment horizontal="left" wrapText="1"/>
    </xf>
    <xf numFmtId="0" fontId="4" fillId="37" borderId="25"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0" fillId="36" borderId="27" xfId="0" applyFill="1" applyBorder="1" applyAlignment="1">
      <alignment horizontal="center"/>
    </xf>
    <xf numFmtId="0" fontId="0" fillId="35" borderId="39" xfId="0" applyFill="1" applyBorder="1" applyAlignment="1">
      <alignment horizontal="center"/>
    </xf>
    <xf numFmtId="0" fontId="0" fillId="35" borderId="43" xfId="0" applyFill="1" applyBorder="1" applyAlignment="1">
      <alignment horizontal="center"/>
    </xf>
    <xf numFmtId="0" fontId="4" fillId="37" borderId="34" xfId="0" applyFont="1" applyFill="1" applyBorder="1" applyAlignment="1">
      <alignment horizontal="center" wrapText="1"/>
    </xf>
    <xf numFmtId="0" fontId="4" fillId="37" borderId="21"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0"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25"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4" xfId="0" applyFont="1" applyFill="1" applyBorder="1" applyAlignment="1">
      <alignment horizontal="left" vertical="top" wrapText="1"/>
    </xf>
    <xf numFmtId="0" fontId="16" fillId="0" borderId="0" xfId="0" applyFont="1" applyAlignment="1">
      <alignment horizontal="left" vertical="top" wrapText="1"/>
    </xf>
    <xf numFmtId="0" fontId="8" fillId="0" borderId="35" xfId="0" applyFont="1" applyBorder="1" applyAlignment="1">
      <alignment horizontal="left"/>
    </xf>
    <xf numFmtId="0" fontId="8" fillId="0" borderId="0" xfId="0" applyFont="1" applyBorder="1" applyAlignment="1">
      <alignment horizontal="left"/>
    </xf>
    <xf numFmtId="0" fontId="16" fillId="35" borderId="50" xfId="0" applyFont="1" applyFill="1" applyBorder="1" applyAlignment="1">
      <alignment horizontal="center"/>
    </xf>
    <xf numFmtId="0" fontId="16" fillId="35" borderId="36" xfId="0" applyFont="1" applyFill="1" applyBorder="1" applyAlignment="1">
      <alignment horizontal="center"/>
    </xf>
    <xf numFmtId="0" fontId="16" fillId="35" borderId="51" xfId="0" applyFont="1" applyFill="1" applyBorder="1" applyAlignment="1">
      <alignment horizontal="center"/>
    </xf>
    <xf numFmtId="0" fontId="16" fillId="35" borderId="52" xfId="0" applyFont="1" applyFill="1" applyBorder="1" applyAlignment="1">
      <alignment horizontal="center"/>
    </xf>
    <xf numFmtId="0" fontId="16" fillId="35" borderId="53" xfId="0" applyFont="1" applyFill="1" applyBorder="1" applyAlignment="1">
      <alignment horizontal="center"/>
    </xf>
    <xf numFmtId="0" fontId="16" fillId="35" borderId="54" xfId="0" applyFont="1" applyFill="1" applyBorder="1" applyAlignment="1">
      <alignment horizontal="center"/>
    </xf>
    <xf numFmtId="0" fontId="16" fillId="35" borderId="39" xfId="0" applyFont="1" applyFill="1" applyBorder="1" applyAlignment="1">
      <alignment horizontal="center"/>
    </xf>
    <xf numFmtId="0" fontId="16" fillId="35" borderId="47" xfId="0" applyFont="1" applyFill="1" applyBorder="1" applyAlignment="1">
      <alignment horizontal="center"/>
    </xf>
    <xf numFmtId="0" fontId="16" fillId="35" borderId="43" xfId="0" applyFont="1" applyFill="1" applyBorder="1" applyAlignment="1">
      <alignment horizont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8" fillId="36" borderId="0" xfId="0" applyFont="1" applyFill="1" applyBorder="1" applyAlignment="1">
      <alignment horizontal="center" wrapText="1"/>
    </xf>
    <xf numFmtId="0" fontId="34" fillId="36" borderId="42" xfId="0" applyFont="1" applyFill="1" applyBorder="1" applyAlignment="1">
      <alignment horizontal="center" vertical="center"/>
    </xf>
    <xf numFmtId="0" fontId="34" fillId="36" borderId="55" xfId="0" applyFont="1" applyFill="1" applyBorder="1" applyAlignment="1">
      <alignment horizontal="center" vertical="center"/>
    </xf>
    <xf numFmtId="0" fontId="34" fillId="36" borderId="27" xfId="0" applyFont="1" applyFill="1" applyBorder="1" applyAlignment="1">
      <alignment horizontal="center" vertical="center"/>
    </xf>
    <xf numFmtId="0" fontId="35" fillId="36" borderId="39" xfId="0" applyFont="1" applyFill="1" applyBorder="1" applyAlignment="1">
      <alignment horizontal="center" wrapText="1"/>
    </xf>
    <xf numFmtId="0" fontId="35" fillId="36" borderId="43" xfId="0" applyFont="1" applyFill="1" applyBorder="1" applyAlignment="1">
      <alignment horizontal="center" wrapText="1"/>
    </xf>
    <xf numFmtId="3" fontId="33" fillId="36" borderId="39" xfId="0" applyNumberFormat="1" applyFont="1" applyFill="1" applyBorder="1" applyAlignment="1">
      <alignment horizontal="center" vertical="center" wrapText="1"/>
    </xf>
    <xf numFmtId="3" fontId="33" fillId="36" borderId="43" xfId="0" applyNumberFormat="1" applyFont="1" applyFill="1" applyBorder="1" applyAlignment="1">
      <alignment horizontal="center" vertical="center" wrapText="1"/>
    </xf>
    <xf numFmtId="0" fontId="16" fillId="35" borderId="28" xfId="0" applyFont="1" applyFill="1" applyBorder="1" applyAlignment="1">
      <alignment horizontal="center"/>
    </xf>
    <xf numFmtId="0" fontId="19" fillId="36" borderId="0" xfId="0" applyFont="1" applyFill="1" applyBorder="1" applyAlignment="1">
      <alignment horizontal="right" vertical="center" wrapText="1"/>
    </xf>
    <xf numFmtId="0" fontId="19" fillId="36" borderId="0" xfId="0" applyFont="1" applyFill="1" applyBorder="1" applyAlignment="1">
      <alignment horizontal="center" vertical="center" wrapText="1"/>
    </xf>
    <xf numFmtId="0" fontId="90" fillId="36" borderId="0" xfId="0" applyFont="1" applyFill="1" applyBorder="1" applyAlignment="1">
      <alignment horizontal="left" vertical="justify" wrapText="1"/>
    </xf>
    <xf numFmtId="0" fontId="28" fillId="40" borderId="56" xfId="0" applyFont="1" applyFill="1" applyBorder="1" applyAlignment="1">
      <alignment horizontal="center" vertical="center"/>
    </xf>
    <xf numFmtId="0" fontId="28" fillId="40" borderId="57" xfId="0" applyFont="1" applyFill="1" applyBorder="1" applyAlignment="1">
      <alignment horizontal="center" vertical="center"/>
    </xf>
    <xf numFmtId="0" fontId="18" fillId="36" borderId="39" xfId="0" applyFont="1" applyFill="1" applyBorder="1" applyAlignment="1">
      <alignment horizontal="center" vertical="center"/>
    </xf>
    <xf numFmtId="0" fontId="18" fillId="36" borderId="47" xfId="0" applyFont="1" applyFill="1" applyBorder="1" applyAlignment="1">
      <alignment horizontal="center" vertical="center"/>
    </xf>
    <xf numFmtId="0" fontId="18" fillId="36" borderId="43" xfId="0" applyFont="1" applyFill="1" applyBorder="1" applyAlignment="1">
      <alignment horizontal="center" vertical="center"/>
    </xf>
    <xf numFmtId="0" fontId="8" fillId="36" borderId="0" xfId="0" applyFont="1" applyFill="1" applyBorder="1" applyAlignment="1">
      <alignment horizontal="center"/>
    </xf>
    <xf numFmtId="0" fontId="8" fillId="37" borderId="58" xfId="0" applyFont="1" applyFill="1" applyBorder="1" applyAlignment="1">
      <alignment horizontal="center"/>
    </xf>
    <xf numFmtId="0" fontId="8" fillId="37" borderId="59" xfId="0" applyFont="1" applyFill="1" applyBorder="1" applyAlignment="1">
      <alignment horizontal="center"/>
    </xf>
    <xf numFmtId="0" fontId="8" fillId="37" borderId="60" xfId="0" applyFont="1" applyFill="1" applyBorder="1" applyAlignment="1">
      <alignment horizontal="center"/>
    </xf>
    <xf numFmtId="0" fontId="18" fillId="36" borderId="39" xfId="0" applyFont="1" applyFill="1" applyBorder="1" applyAlignment="1">
      <alignment horizontal="center"/>
    </xf>
    <xf numFmtId="0" fontId="18" fillId="36" borderId="47" xfId="0" applyFont="1" applyFill="1" applyBorder="1" applyAlignment="1">
      <alignment horizontal="center"/>
    </xf>
    <xf numFmtId="0" fontId="18" fillId="36" borderId="43" xfId="0" applyFont="1" applyFill="1" applyBorder="1" applyAlignment="1">
      <alignment horizontal="center"/>
    </xf>
    <xf numFmtId="0" fontId="18" fillId="36" borderId="0" xfId="0" applyFont="1" applyFill="1" applyBorder="1" applyAlignment="1">
      <alignment horizontal="center" vertical="center" wrapText="1"/>
    </xf>
    <xf numFmtId="0" fontId="28" fillId="35" borderId="39" xfId="0" applyFont="1" applyFill="1" applyBorder="1" applyAlignment="1">
      <alignment horizontal="center" vertical="center"/>
    </xf>
    <xf numFmtId="0" fontId="28" fillId="35" borderId="47" xfId="0" applyFont="1" applyFill="1" applyBorder="1" applyAlignment="1">
      <alignment horizontal="center" vertical="center"/>
    </xf>
    <xf numFmtId="0" fontId="28" fillId="35" borderId="43" xfId="0" applyFont="1" applyFill="1" applyBorder="1" applyAlignment="1">
      <alignment horizontal="center" vertical="center"/>
    </xf>
    <xf numFmtId="0" fontId="16" fillId="36" borderId="35" xfId="0" applyFont="1" applyFill="1" applyBorder="1" applyAlignment="1">
      <alignment horizontal="center" vertical="center" wrapText="1"/>
    </xf>
    <xf numFmtId="0" fontId="16" fillId="36" borderId="0" xfId="0" applyFont="1" applyFill="1" applyBorder="1" applyAlignment="1">
      <alignment horizontal="center" vertical="center" wrapText="1"/>
    </xf>
    <xf numFmtId="2" fontId="19" fillId="35" borderId="39" xfId="0" applyNumberFormat="1" applyFont="1" applyFill="1" applyBorder="1" applyAlignment="1">
      <alignment horizontal="center"/>
    </xf>
    <xf numFmtId="2" fontId="19" fillId="35" borderId="43" xfId="0" applyNumberFormat="1" applyFont="1" applyFill="1" applyBorder="1" applyAlignment="1">
      <alignment horizontal="center"/>
    </xf>
    <xf numFmtId="0" fontId="36" fillId="35" borderId="39" xfId="0" applyFont="1" applyFill="1" applyBorder="1" applyAlignment="1">
      <alignment horizontal="center" vertical="center"/>
    </xf>
    <xf numFmtId="0" fontId="36" fillId="35" borderId="47" xfId="0" applyFont="1" applyFill="1" applyBorder="1" applyAlignment="1">
      <alignment horizontal="center" vertical="center"/>
    </xf>
    <xf numFmtId="0" fontId="36" fillId="35" borderId="43"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6">
    <dxf>
      <fill>
        <patternFill>
          <bgColor rgb="FFFFFF00"/>
        </patternFill>
      </fill>
      <border>
        <left style="thin"/>
        <right style="thin"/>
        <top style="thin"/>
        <bottom style="thin"/>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28575</xdr:rowOff>
    </xdr:to>
    <xdr:pic>
      <xdr:nvPicPr>
        <xdr:cNvPr id="1" name="Picture 24"/>
        <xdr:cNvPicPr preferRelativeResize="1">
          <a:picLocks noChangeAspect="1"/>
        </xdr:cNvPicPr>
      </xdr:nvPicPr>
      <xdr:blipFill>
        <a:blip r:embed="rId1"/>
        <a:stretch>
          <a:fillRect/>
        </a:stretch>
      </xdr:blipFill>
      <xdr:spPr>
        <a:xfrm>
          <a:off x="0" y="7077075"/>
          <a:ext cx="1905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180975</xdr:rowOff>
    </xdr:to>
    <xdr:sp fLocksText="0">
      <xdr:nvSpPr>
        <xdr:cNvPr id="1" name="Text Box 5"/>
        <xdr:cNvSpPr txBox="1">
          <a:spLocks noChangeArrowheads="1"/>
        </xdr:cNvSpPr>
      </xdr:nvSpPr>
      <xdr:spPr>
        <a:xfrm>
          <a:off x="19050" y="5029200"/>
          <a:ext cx="42672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0</xdr:row>
      <xdr:rowOff>76200</xdr:rowOff>
    </xdr:from>
    <xdr:to>
      <xdr:col>8</xdr:col>
      <xdr:colOff>542925</xdr:colOff>
      <xdr:row>0</xdr:row>
      <xdr:rowOff>1381125</xdr:rowOff>
    </xdr:to>
    <xdr:pic>
      <xdr:nvPicPr>
        <xdr:cNvPr id="1" name="1 Imagen" descr="pgd logo peque.JPG"/>
        <xdr:cNvPicPr preferRelativeResize="1">
          <a:picLocks noChangeAspect="1"/>
        </xdr:cNvPicPr>
      </xdr:nvPicPr>
      <xdr:blipFill>
        <a:blip r:embed="rId1"/>
        <a:stretch>
          <a:fillRect/>
        </a:stretch>
      </xdr:blipFill>
      <xdr:spPr>
        <a:xfrm>
          <a:off x="5067300" y="76200"/>
          <a:ext cx="19621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0</xdr:row>
      <xdr:rowOff>161925</xdr:rowOff>
    </xdr:from>
    <xdr:to>
      <xdr:col>9</xdr:col>
      <xdr:colOff>619125</xdr:colOff>
      <xdr:row>0</xdr:row>
      <xdr:rowOff>1352550</xdr:rowOff>
    </xdr:to>
    <xdr:pic>
      <xdr:nvPicPr>
        <xdr:cNvPr id="1" name="1 Imagen" descr="pgd logo principal.JPG"/>
        <xdr:cNvPicPr preferRelativeResize="1">
          <a:picLocks noChangeAspect="1"/>
        </xdr:cNvPicPr>
      </xdr:nvPicPr>
      <xdr:blipFill>
        <a:blip r:embed="rId1"/>
        <a:stretch>
          <a:fillRect/>
        </a:stretch>
      </xdr:blipFill>
      <xdr:spPr>
        <a:xfrm>
          <a:off x="3714750" y="161925"/>
          <a:ext cx="60769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75">
      <c r="A36" s="20"/>
    </row>
    <row r="38" spans="1:7" ht="15">
      <c r="A38" s="285" t="s">
        <v>28</v>
      </c>
      <c r="B38" s="285"/>
      <c r="C38" s="285"/>
      <c r="D38" s="285"/>
      <c r="E38" s="285"/>
      <c r="F38" s="285"/>
      <c r="G38" s="285"/>
    </row>
    <row r="39" spans="1:7" ht="15.75">
      <c r="A39" s="18" t="s">
        <v>26</v>
      </c>
      <c r="B39" s="21"/>
      <c r="C39" s="21"/>
      <c r="D39" s="21"/>
      <c r="E39" s="21"/>
      <c r="F39" s="21"/>
      <c r="G39" s="21"/>
    </row>
    <row r="40" spans="1:7" ht="15.75">
      <c r="A40" s="19"/>
      <c r="B40" s="21"/>
      <c r="C40" s="21"/>
      <c r="D40" s="21"/>
      <c r="E40" s="21"/>
      <c r="F40" s="21"/>
      <c r="G40" s="21"/>
    </row>
    <row r="41" spans="1:7" ht="15.75">
      <c r="A41" s="286"/>
      <c r="B41" s="286"/>
      <c r="C41" s="286"/>
      <c r="D41" s="286"/>
      <c r="E41" s="286"/>
      <c r="F41" s="286"/>
      <c r="G41" s="286"/>
    </row>
    <row r="47" ht="15.7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6"/>
  <sheetViews>
    <sheetView showGridLines="0" view="pageBreakPreview" zoomScale="75" zoomScaleSheetLayoutView="75" zoomScalePageLayoutView="0" workbookViewId="0" topLeftCell="F1">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3.75" customHeight="1"/>
    <row r="2" spans="1:13" s="120" customFormat="1" ht="21" thickBot="1">
      <c r="A2" s="244">
        <f>PGD!C2</f>
        <v>0</v>
      </c>
      <c r="B2" s="244"/>
      <c r="C2" s="244"/>
      <c r="D2" s="244"/>
      <c r="E2" s="244"/>
      <c r="F2" s="244"/>
      <c r="G2" s="244"/>
      <c r="H2" s="244"/>
      <c r="I2" s="244"/>
      <c r="J2" s="244" t="s">
        <v>98</v>
      </c>
      <c r="K2" s="244">
        <f>PGD!C5</f>
        <v>0</v>
      </c>
      <c r="L2" s="244"/>
      <c r="M2" s="244"/>
    </row>
    <row r="3" spans="1:13" s="22" customFormat="1" ht="42" customHeight="1" thickBot="1">
      <c r="A3" s="71" t="s">
        <v>44</v>
      </c>
      <c r="B3" s="295" t="s">
        <v>53</v>
      </c>
      <c r="C3" s="295"/>
      <c r="D3" s="295"/>
      <c r="E3" s="295"/>
      <c r="F3" s="295"/>
      <c r="G3" s="295"/>
      <c r="H3" s="295"/>
      <c r="I3" s="295"/>
      <c r="J3" s="96"/>
      <c r="K3" s="242" t="s">
        <v>54</v>
      </c>
      <c r="L3" s="254"/>
      <c r="M3" s="22" t="s">
        <v>82</v>
      </c>
    </row>
    <row r="4" spans="2:9" s="22" customFormat="1" ht="15.75">
      <c r="B4" s="295"/>
      <c r="C4" s="295"/>
      <c r="D4" s="295"/>
      <c r="E4" s="295"/>
      <c r="F4" s="295"/>
      <c r="G4" s="295"/>
      <c r="H4" s="295"/>
      <c r="I4" s="295"/>
    </row>
    <row r="5" spans="2:9" s="22" customFormat="1" ht="15.75">
      <c r="B5" s="295"/>
      <c r="C5" s="295"/>
      <c r="D5" s="295"/>
      <c r="E5" s="295"/>
      <c r="F5" s="295"/>
      <c r="G5" s="295"/>
      <c r="H5" s="295"/>
      <c r="I5" s="295"/>
    </row>
    <row r="6" spans="1:11" s="22" customFormat="1" ht="16.5">
      <c r="A6" s="64" t="s">
        <v>125</v>
      </c>
      <c r="B6" s="49"/>
      <c r="C6" s="72"/>
      <c r="D6" s="49"/>
      <c r="E6" s="49"/>
      <c r="F6" s="49"/>
      <c r="G6" s="49"/>
      <c r="H6" s="49"/>
      <c r="I6" s="49"/>
      <c r="K6" s="30"/>
    </row>
    <row r="7" spans="1:12" s="22" customFormat="1" ht="16.5" customHeight="1">
      <c r="A7" s="329"/>
      <c r="B7" s="330"/>
      <c r="C7" s="330"/>
      <c r="D7" s="330"/>
      <c r="E7" s="330"/>
      <c r="F7" s="330"/>
      <c r="G7" s="330"/>
      <c r="H7" s="330"/>
      <c r="I7" s="330"/>
      <c r="J7" s="330"/>
      <c r="K7" s="330"/>
      <c r="L7" s="331"/>
    </row>
    <row r="8" spans="1:12" s="22" customFormat="1" ht="50.25" customHeight="1">
      <c r="A8" s="332"/>
      <c r="B8" s="333"/>
      <c r="C8" s="333"/>
      <c r="D8" s="333"/>
      <c r="E8" s="333"/>
      <c r="F8" s="333"/>
      <c r="G8" s="333"/>
      <c r="H8" s="333"/>
      <c r="I8" s="333"/>
      <c r="J8" s="333"/>
      <c r="K8" s="333"/>
      <c r="L8" s="334"/>
    </row>
    <row r="9" spans="1:12" s="22" customFormat="1" ht="15.75">
      <c r="A9" s="332"/>
      <c r="B9" s="333"/>
      <c r="C9" s="333"/>
      <c r="D9" s="333"/>
      <c r="E9" s="333"/>
      <c r="F9" s="333"/>
      <c r="G9" s="333"/>
      <c r="H9" s="333"/>
      <c r="I9" s="333"/>
      <c r="J9" s="333"/>
      <c r="K9" s="333"/>
      <c r="L9" s="334"/>
    </row>
    <row r="10" spans="1:12" s="22" customFormat="1" ht="15.75">
      <c r="A10" s="332"/>
      <c r="B10" s="333"/>
      <c r="C10" s="333"/>
      <c r="D10" s="333"/>
      <c r="E10" s="333"/>
      <c r="F10" s="333"/>
      <c r="G10" s="333"/>
      <c r="H10" s="333"/>
      <c r="I10" s="333"/>
      <c r="J10" s="333"/>
      <c r="K10" s="333"/>
      <c r="L10" s="334"/>
    </row>
    <row r="11" spans="1:12" s="22" customFormat="1" ht="15.75">
      <c r="A11" s="335"/>
      <c r="B11" s="336"/>
      <c r="C11" s="336"/>
      <c r="D11" s="336"/>
      <c r="E11" s="336"/>
      <c r="F11" s="336"/>
      <c r="G11" s="336"/>
      <c r="H11" s="336"/>
      <c r="I11" s="336"/>
      <c r="J11" s="336"/>
      <c r="K11" s="336"/>
      <c r="L11" s="337"/>
    </row>
    <row r="12" spans="1:12" ht="16.5">
      <c r="A12" s="58"/>
      <c r="B12" s="72"/>
      <c r="C12" s="72"/>
      <c r="D12" s="22"/>
      <c r="E12" s="22"/>
      <c r="F12" s="22"/>
      <c r="G12" s="22"/>
      <c r="H12" s="22"/>
      <c r="I12" s="22"/>
      <c r="J12" s="22"/>
      <c r="K12" s="30"/>
      <c r="L12" s="22"/>
    </row>
    <row r="13" spans="1:12" ht="15.75">
      <c r="A13" s="338" t="s">
        <v>126</v>
      </c>
      <c r="B13" s="338"/>
      <c r="C13" s="338"/>
      <c r="D13" s="338"/>
      <c r="E13" s="338"/>
      <c r="F13" s="338"/>
      <c r="G13" s="338"/>
      <c r="H13" s="338"/>
      <c r="I13" s="338"/>
      <c r="J13" s="338"/>
      <c r="K13" s="338"/>
      <c r="L13" s="338"/>
    </row>
    <row r="14" spans="1:12" ht="15.75">
      <c r="A14" s="338"/>
      <c r="B14" s="338"/>
      <c r="C14" s="338"/>
      <c r="D14" s="338"/>
      <c r="E14" s="338"/>
      <c r="F14" s="338"/>
      <c r="G14" s="338"/>
      <c r="H14" s="338"/>
      <c r="I14" s="338"/>
      <c r="J14" s="338"/>
      <c r="K14" s="338"/>
      <c r="L14" s="338"/>
    </row>
    <row r="15" spans="1:12" ht="15.75">
      <c r="A15" s="338"/>
      <c r="B15" s="338"/>
      <c r="C15" s="338"/>
      <c r="D15" s="338"/>
      <c r="E15" s="338"/>
      <c r="F15" s="338"/>
      <c r="G15" s="338"/>
      <c r="H15" s="338"/>
      <c r="I15" s="338"/>
      <c r="J15" s="338"/>
      <c r="K15" s="338"/>
      <c r="L15" s="338"/>
    </row>
    <row r="16" spans="1:12" ht="15.75">
      <c r="A16" s="338"/>
      <c r="B16" s="338"/>
      <c r="C16" s="338"/>
      <c r="D16" s="338"/>
      <c r="E16" s="338"/>
      <c r="F16" s="338"/>
      <c r="G16" s="338"/>
      <c r="H16" s="338"/>
      <c r="I16" s="338"/>
      <c r="J16" s="338"/>
      <c r="K16" s="338"/>
      <c r="L16" s="338"/>
    </row>
  </sheetData>
  <sheetProtection/>
  <mergeCells count="3">
    <mergeCell ref="B3:I5"/>
    <mergeCell ref="A7:L11"/>
    <mergeCell ref="A13:L16"/>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B7" sqref="B7:B20"/>
    </sheetView>
  </sheetViews>
  <sheetFormatPr defaultColWidth="11.00390625" defaultRowHeight="15"/>
  <cols>
    <col min="1" max="1" width="36.25390625" style="0" bestFit="1" customWidth="1"/>
    <col min="2" max="2" width="22.625" style="0" bestFit="1" customWidth="1"/>
  </cols>
  <sheetData>
    <row r="1" ht="15.75">
      <c r="A1" t="s">
        <v>128</v>
      </c>
    </row>
    <row r="2" ht="15.75">
      <c r="A2" t="s">
        <v>129</v>
      </c>
    </row>
    <row r="3" ht="15.75">
      <c r="A3" t="s">
        <v>130</v>
      </c>
    </row>
    <row r="4" spans="1:3" ht="15.75">
      <c r="A4" t="s">
        <v>131</v>
      </c>
      <c r="B4">
        <f>PGD!J5</f>
        <v>0</v>
      </c>
      <c r="C4" t="s">
        <v>132</v>
      </c>
    </row>
    <row r="5" spans="1:3" ht="15.75">
      <c r="A5" t="s">
        <v>133</v>
      </c>
      <c r="B5" s="155">
        <v>1</v>
      </c>
      <c r="C5" t="s">
        <v>134</v>
      </c>
    </row>
    <row r="6" spans="1:3" ht="15.75">
      <c r="A6" t="s">
        <v>135</v>
      </c>
      <c r="B6" s="155">
        <f>PGD!C5</f>
        <v>0</v>
      </c>
      <c r="C6" t="s">
        <v>136</v>
      </c>
    </row>
    <row r="7" spans="1:3" ht="15.75">
      <c r="A7" t="s">
        <v>137</v>
      </c>
      <c r="B7" s="155"/>
      <c r="C7" t="s">
        <v>138</v>
      </c>
    </row>
    <row r="8" spans="1:3" ht="15.75">
      <c r="A8" t="s">
        <v>139</v>
      </c>
      <c r="B8" s="155"/>
      <c r="C8" t="s">
        <v>140</v>
      </c>
    </row>
    <row r="9" spans="1:3" ht="15.75">
      <c r="A9" t="s">
        <v>141</v>
      </c>
      <c r="B9" s="155"/>
      <c r="C9" t="s">
        <v>142</v>
      </c>
    </row>
    <row r="10" spans="1:3" ht="15.75">
      <c r="A10" t="s">
        <v>143</v>
      </c>
      <c r="B10" s="155"/>
      <c r="C10" t="s">
        <v>144</v>
      </c>
    </row>
    <row r="11" spans="1:3" ht="15.75">
      <c r="A11" t="s">
        <v>145</v>
      </c>
      <c r="B11" s="156"/>
      <c r="C11" t="s">
        <v>146</v>
      </c>
    </row>
    <row r="12" spans="1:3" ht="15.75">
      <c r="A12" t="s">
        <v>147</v>
      </c>
      <c r="B12" s="155"/>
      <c r="C12" t="s">
        <v>148</v>
      </c>
    </row>
    <row r="13" spans="1:3" ht="15.75">
      <c r="A13" t="s">
        <v>149</v>
      </c>
      <c r="B13" s="155"/>
      <c r="C13" t="s">
        <v>150</v>
      </c>
    </row>
    <row r="14" spans="1:3" ht="15.75">
      <c r="A14" t="s">
        <v>151</v>
      </c>
      <c r="B14" s="155"/>
      <c r="C14" t="s">
        <v>152</v>
      </c>
    </row>
    <row r="15" spans="1:3" ht="15.75">
      <c r="A15" t="s">
        <v>153</v>
      </c>
      <c r="B15" s="155"/>
      <c r="C15" t="s">
        <v>154</v>
      </c>
    </row>
    <row r="16" spans="1:3" ht="15.75">
      <c r="A16" t="s">
        <v>155</v>
      </c>
      <c r="B16" s="155"/>
      <c r="C16" t="s">
        <v>156</v>
      </c>
    </row>
    <row r="17" spans="1:3" ht="15.75">
      <c r="A17" t="s">
        <v>157</v>
      </c>
      <c r="B17" s="155"/>
      <c r="C17" t="s">
        <v>158</v>
      </c>
    </row>
    <row r="18" spans="1:3" ht="15.75">
      <c r="A18" t="s">
        <v>159</v>
      </c>
      <c r="B18" s="155"/>
      <c r="C18" t="s">
        <v>160</v>
      </c>
    </row>
    <row r="19" spans="1:3" ht="15.75">
      <c r="A19" t="s">
        <v>161</v>
      </c>
      <c r="B19" s="156"/>
      <c r="C19" t="s">
        <v>162</v>
      </c>
    </row>
    <row r="20" spans="1:3" ht="15.75">
      <c r="A20" t="s">
        <v>163</v>
      </c>
      <c r="B20" s="156"/>
      <c r="C20" t="s">
        <v>164</v>
      </c>
    </row>
    <row r="21" spans="1:3" ht="15.75">
      <c r="A21" s="15" t="s">
        <v>165</v>
      </c>
      <c r="C21" t="s">
        <v>166</v>
      </c>
    </row>
    <row r="22" spans="1:3" ht="15.75">
      <c r="A22" s="15" t="s">
        <v>167</v>
      </c>
      <c r="C22" t="s">
        <v>168</v>
      </c>
    </row>
    <row r="23" spans="1:3" ht="15.75">
      <c r="A23" s="15" t="s">
        <v>169</v>
      </c>
      <c r="C23" t="s">
        <v>170</v>
      </c>
    </row>
    <row r="24" spans="1:3" ht="15.75">
      <c r="A24" t="s">
        <v>171</v>
      </c>
      <c r="B24" t="str">
        <f>IF(EXACT(K28,"NO"),"DR","ET")</f>
        <v>ET</v>
      </c>
      <c r="C24" t="s">
        <v>172</v>
      </c>
    </row>
    <row r="25" spans="1:3" ht="15.75">
      <c r="A25" s="157" t="s">
        <v>173</v>
      </c>
      <c r="B25" s="157" t="s">
        <v>174</v>
      </c>
      <c r="C25" s="157" t="s">
        <v>175</v>
      </c>
    </row>
    <row r="26" spans="1:3" ht="15.75">
      <c r="A26" s="157" t="s">
        <v>176</v>
      </c>
      <c r="B26" s="157" t="s">
        <v>177</v>
      </c>
      <c r="C26" s="157" t="s">
        <v>178</v>
      </c>
    </row>
    <row r="27" spans="1:3" ht="15.75">
      <c r="A27" s="157" t="s">
        <v>179</v>
      </c>
      <c r="B27" s="157"/>
      <c r="C27" s="157" t="s">
        <v>180</v>
      </c>
    </row>
    <row r="28" spans="1:3" ht="15.75">
      <c r="A28" s="157" t="s">
        <v>181</v>
      </c>
      <c r="B28" s="157" t="s">
        <v>177</v>
      </c>
      <c r="C28" s="157" t="s">
        <v>182</v>
      </c>
    </row>
    <row r="29" spans="1:3" ht="15.75">
      <c r="A29" s="157" t="s">
        <v>183</v>
      </c>
      <c r="B29" s="157"/>
      <c r="C29" s="157" t="s">
        <v>184</v>
      </c>
    </row>
    <row r="30" spans="1:3" ht="15.75">
      <c r="A30" t="s">
        <v>185</v>
      </c>
      <c r="C30" t="s">
        <v>186</v>
      </c>
    </row>
    <row r="31" spans="1:3" ht="15.75">
      <c r="A31" t="s">
        <v>187</v>
      </c>
      <c r="C31" t="s">
        <v>188</v>
      </c>
    </row>
    <row r="32" spans="1:3" ht="15.75">
      <c r="A32" t="s">
        <v>189</v>
      </c>
      <c r="C32" t="s">
        <v>190</v>
      </c>
    </row>
    <row r="33" spans="1:3" ht="15.75">
      <c r="A33" t="s">
        <v>191</v>
      </c>
      <c r="C33" t="s">
        <v>192</v>
      </c>
    </row>
    <row r="34" spans="1:3" ht="15.75">
      <c r="A34" s="157" t="s">
        <v>193</v>
      </c>
      <c r="B34" s="157" t="s">
        <v>194</v>
      </c>
      <c r="C34" s="157" t="s">
        <v>195</v>
      </c>
    </row>
    <row r="35" spans="1:3" ht="15.75">
      <c r="A35" s="157" t="s">
        <v>196</v>
      </c>
      <c r="B35" s="157" t="s">
        <v>197</v>
      </c>
      <c r="C35" s="157" t="s">
        <v>198</v>
      </c>
    </row>
    <row r="36" spans="1:3" ht="15.75">
      <c r="A36" s="157" t="s">
        <v>199</v>
      </c>
      <c r="B36" s="157" t="s">
        <v>177</v>
      </c>
      <c r="C36" s="157" t="s">
        <v>200</v>
      </c>
    </row>
    <row r="37" spans="1:3" ht="15.75">
      <c r="A37" s="157" t="s">
        <v>201</v>
      </c>
      <c r="B37" s="157" t="s">
        <v>174</v>
      </c>
      <c r="C37" s="157" t="s">
        <v>202</v>
      </c>
    </row>
    <row r="38" spans="1:3" ht="15.75">
      <c r="A38" s="157" t="s">
        <v>203</v>
      </c>
      <c r="B38" s="157"/>
      <c r="C38" s="157" t="s">
        <v>204</v>
      </c>
    </row>
    <row r="39" ht="15.75">
      <c r="A39" t="s">
        <v>205</v>
      </c>
    </row>
    <row r="40" ht="15.75">
      <c r="A40" t="s">
        <v>206</v>
      </c>
    </row>
    <row r="41" spans="1:3" ht="15.75">
      <c r="A41" t="s">
        <v>207</v>
      </c>
      <c r="C41" t="s">
        <v>208</v>
      </c>
    </row>
    <row r="42" spans="1:3" ht="15.75">
      <c r="A42" t="s">
        <v>209</v>
      </c>
      <c r="C42" t="s">
        <v>210</v>
      </c>
    </row>
    <row r="43" spans="1:3" ht="15.75">
      <c r="A43" t="s">
        <v>211</v>
      </c>
      <c r="C43" t="s">
        <v>212</v>
      </c>
    </row>
    <row r="44" spans="1:3" ht="15.75">
      <c r="A44" t="s">
        <v>213</v>
      </c>
      <c r="C44" t="s">
        <v>214</v>
      </c>
    </row>
    <row r="45" spans="1:3" ht="15.75">
      <c r="A45" t="s">
        <v>215</v>
      </c>
      <c r="C45" t="s">
        <v>216</v>
      </c>
    </row>
    <row r="46" spans="1:3" ht="15.75">
      <c r="A46" t="s">
        <v>217</v>
      </c>
      <c r="C46" t="s">
        <v>218</v>
      </c>
    </row>
    <row r="47" spans="1:3" ht="15.75">
      <c r="A47" t="s">
        <v>219</v>
      </c>
      <c r="C47" t="s">
        <v>220</v>
      </c>
    </row>
    <row r="48" spans="1:3" ht="15.75">
      <c r="A48" t="s">
        <v>221</v>
      </c>
      <c r="C48" t="s">
        <v>222</v>
      </c>
    </row>
    <row r="49" spans="1:3" ht="15.75">
      <c r="A49" t="s">
        <v>223</v>
      </c>
      <c r="C49" t="s">
        <v>224</v>
      </c>
    </row>
    <row r="50" spans="1:3" ht="15.75">
      <c r="A50" t="s">
        <v>225</v>
      </c>
      <c r="C50" t="s">
        <v>226</v>
      </c>
    </row>
    <row r="51" spans="1:3" ht="15.75">
      <c r="A51" t="s">
        <v>227</v>
      </c>
      <c r="C51" t="s">
        <v>228</v>
      </c>
    </row>
    <row r="52" spans="1:3" ht="15.75">
      <c r="A52" t="s">
        <v>229</v>
      </c>
      <c r="C52" t="s">
        <v>230</v>
      </c>
    </row>
    <row r="53" spans="1:3" ht="15.75">
      <c r="A53" t="s">
        <v>231</v>
      </c>
      <c r="C53" t="s">
        <v>232</v>
      </c>
    </row>
    <row r="54" ht="15.75">
      <c r="A54" t="s">
        <v>233</v>
      </c>
    </row>
    <row r="55" ht="15.75">
      <c r="A55" t="s">
        <v>234</v>
      </c>
    </row>
    <row r="56" ht="15.75">
      <c r="A56" t="s">
        <v>235</v>
      </c>
    </row>
    <row r="57" ht="15.75">
      <c r="A57" t="s">
        <v>236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5">
    <tabColor theme="0"/>
    <pageSetUpPr fitToPage="1"/>
  </sheetPr>
  <dimension ref="A2:S39"/>
  <sheetViews>
    <sheetView showGridLines="0" showZeros="0" view="pageBreakPreview" zoomScale="55" zoomScaleSheetLayoutView="55" zoomScalePageLayoutView="75" workbookViewId="0" topLeftCell="A1">
      <selection activeCell="G38" sqref="G38"/>
    </sheetView>
  </sheetViews>
  <sheetFormatPr defaultColWidth="11.00390625" defaultRowHeight="15"/>
  <cols>
    <col min="1" max="1" width="8.00390625" style="0" customWidth="1"/>
    <col min="2" max="2" width="15.00390625" style="0" customWidth="1"/>
    <col min="3" max="3" width="16.25390625" style="0" customWidth="1"/>
    <col min="4" max="4" width="13.00390625" style="0" customWidth="1"/>
    <col min="6" max="6" width="19.50390625" style="0" customWidth="1"/>
    <col min="7" max="7" width="14.625" style="0" customWidth="1"/>
    <col min="9" max="9" width="12.00390625" style="0" customWidth="1"/>
    <col min="10" max="10" width="13.125" style="0" bestFit="1" customWidth="1"/>
    <col min="11" max="11" width="18.25390625" style="0" customWidth="1"/>
    <col min="12" max="12" width="17.125" style="0" customWidth="1"/>
    <col min="13" max="13" width="11.00390625" style="0" hidden="1" customWidth="1"/>
    <col min="14" max="14" width="0" style="0" hidden="1" customWidth="1"/>
  </cols>
  <sheetData>
    <row r="1" ht="120" customHeight="1"/>
    <row r="2" spans="1:13" s="119" customFormat="1" ht="54.75" customHeight="1">
      <c r="A2" s="376" t="s">
        <v>78</v>
      </c>
      <c r="B2" s="376"/>
      <c r="C2" s="384"/>
      <c r="D2" s="385"/>
      <c r="E2" s="385"/>
      <c r="F2" s="385"/>
      <c r="G2" s="385"/>
      <c r="H2" s="385"/>
      <c r="I2" s="385"/>
      <c r="J2" s="385"/>
      <c r="K2" s="385"/>
      <c r="L2" s="386"/>
      <c r="M2" s="239"/>
    </row>
    <row r="3" spans="1:13" s="119" customFormat="1" ht="41.25" customHeight="1">
      <c r="A3" s="376" t="s">
        <v>79</v>
      </c>
      <c r="B3" s="376"/>
      <c r="C3" s="377"/>
      <c r="D3" s="378"/>
      <c r="E3" s="378"/>
      <c r="F3" s="379"/>
      <c r="G3" s="380" t="s">
        <v>259</v>
      </c>
      <c r="H3" s="381"/>
      <c r="I3" s="381"/>
      <c r="J3" s="382"/>
      <c r="K3" s="383"/>
      <c r="M3" s="119" t="s">
        <v>110</v>
      </c>
    </row>
    <row r="4" spans="1:13" s="119" customFormat="1" ht="34.5" customHeight="1">
      <c r="A4" s="361" t="s">
        <v>95</v>
      </c>
      <c r="B4" s="361"/>
      <c r="C4" s="361"/>
      <c r="D4" s="361"/>
      <c r="E4" s="361"/>
      <c r="F4" s="210"/>
      <c r="G4" s="362">
        <f>IF(F4=$M$3,"Código de la Autorización Ambiental integrada","")</f>
      </c>
      <c r="H4" s="362"/>
      <c r="I4" s="362"/>
      <c r="J4" s="362"/>
      <c r="K4" s="72"/>
      <c r="M4" s="119" t="s">
        <v>111</v>
      </c>
    </row>
    <row r="5" spans="1:12" ht="38.25" customHeight="1" thickBot="1">
      <c r="A5" s="182"/>
      <c r="B5" s="236" t="s">
        <v>75</v>
      </c>
      <c r="C5" s="240"/>
      <c r="D5" s="182"/>
      <c r="E5" s="182"/>
      <c r="F5" s="182"/>
      <c r="G5" s="237"/>
      <c r="H5" s="237"/>
      <c r="I5" s="238" t="s">
        <v>260</v>
      </c>
      <c r="J5" s="364"/>
      <c r="K5" s="365"/>
      <c r="L5" s="211"/>
    </row>
    <row r="6" spans="1:13" s="116" customFormat="1" ht="18.75" customHeight="1" thickTop="1">
      <c r="A6" s="352" t="s">
        <v>76</v>
      </c>
      <c r="B6" s="352"/>
      <c r="C6" s="154"/>
      <c r="D6" s="154"/>
      <c r="E6" s="154"/>
      <c r="F6" s="154"/>
      <c r="G6" s="154"/>
      <c r="H6" s="154"/>
      <c r="I6" s="154"/>
      <c r="J6" s="154"/>
      <c r="K6" s="154"/>
      <c r="L6" s="126"/>
      <c r="M6" s="126"/>
    </row>
    <row r="7" spans="1:13" s="116" customFormat="1" ht="33.75" customHeight="1">
      <c r="A7" s="352"/>
      <c r="B7" s="352"/>
      <c r="C7" s="154">
        <f>INSTRUCCIONES!A4</f>
        <v>14</v>
      </c>
      <c r="D7" s="154" t="str">
        <f>INSTRUCCIONES!B4</f>
        <v>-</v>
      </c>
      <c r="E7" s="363" t="str">
        <f>INSTRUCCIONES!C4</f>
        <v>Fabricación de calzado (&gt;5t de disolvente/año)</v>
      </c>
      <c r="F7" s="363"/>
      <c r="G7" s="363"/>
      <c r="H7" s="363"/>
      <c r="I7" s="363"/>
      <c r="J7" s="363"/>
      <c r="K7" s="363"/>
      <c r="L7" s="126"/>
      <c r="M7" s="126"/>
    </row>
    <row r="8" spans="1:13" s="116" customFormat="1" ht="19.5">
      <c r="A8" s="126"/>
      <c r="B8" s="123"/>
      <c r="C8" s="126"/>
      <c r="D8" s="126"/>
      <c r="E8" s="126"/>
      <c r="F8" s="126"/>
      <c r="G8" s="126"/>
      <c r="H8" s="126"/>
      <c r="I8" s="128"/>
      <c r="J8" s="128"/>
      <c r="K8" s="128"/>
      <c r="L8" s="126"/>
      <c r="M8" s="126"/>
    </row>
    <row r="9" spans="1:13" s="116" customFormat="1" ht="19.5">
      <c r="A9" s="126"/>
      <c r="B9" s="27" t="s">
        <v>77</v>
      </c>
      <c r="C9" s="123"/>
      <c r="D9" s="123"/>
      <c r="E9" s="123"/>
      <c r="F9" s="123"/>
      <c r="G9" s="123"/>
      <c r="H9" s="27"/>
      <c r="I9" s="126"/>
      <c r="J9" s="126"/>
      <c r="L9" s="200" t="s">
        <v>25</v>
      </c>
      <c r="M9" s="126"/>
    </row>
    <row r="10" spans="1:13" s="116" customFormat="1" ht="17.25" customHeight="1">
      <c r="A10" s="126"/>
      <c r="B10" s="123"/>
      <c r="C10" s="131"/>
      <c r="D10" s="126"/>
      <c r="E10" s="126"/>
      <c r="F10" s="126"/>
      <c r="G10" s="123"/>
      <c r="H10" s="27"/>
      <c r="I10" s="126"/>
      <c r="J10" s="126"/>
      <c r="L10" s="201" t="s">
        <v>24</v>
      </c>
      <c r="M10" s="126"/>
    </row>
    <row r="11" spans="1:13" s="116" customFormat="1" ht="19.5" customHeight="1">
      <c r="A11" s="126"/>
      <c r="B11" s="126"/>
      <c r="C11" s="360"/>
      <c r="D11" s="360"/>
      <c r="E11" s="360"/>
      <c r="F11" s="360"/>
      <c r="G11" s="360"/>
      <c r="H11" s="360"/>
      <c r="I11" s="360"/>
      <c r="J11" s="360"/>
      <c r="K11" s="360"/>
      <c r="L11" s="149"/>
      <c r="M11" s="126"/>
    </row>
    <row r="12" spans="1:13" s="116" customFormat="1" ht="19.5" customHeight="1">
      <c r="A12" s="126"/>
      <c r="B12" s="126"/>
      <c r="C12" s="360"/>
      <c r="D12" s="360"/>
      <c r="E12" s="360"/>
      <c r="F12" s="360"/>
      <c r="G12" s="360"/>
      <c r="H12" s="360"/>
      <c r="I12" s="360"/>
      <c r="J12" s="360"/>
      <c r="K12" s="360"/>
      <c r="L12" s="149"/>
      <c r="M12" s="126"/>
    </row>
    <row r="13" spans="1:13" s="116" customFormat="1" ht="20.25" customHeight="1" thickBot="1">
      <c r="A13" s="127"/>
      <c r="B13" s="214"/>
      <c r="C13" s="214"/>
      <c r="D13" s="214"/>
      <c r="E13" s="214"/>
      <c r="F13" s="215"/>
      <c r="G13" s="215"/>
      <c r="H13" s="215"/>
      <c r="I13" s="215"/>
      <c r="J13" s="215"/>
      <c r="K13" s="215"/>
      <c r="L13" s="215"/>
      <c r="M13" s="126"/>
    </row>
    <row r="14" spans="1:13" s="116" customFormat="1" ht="20.25" customHeight="1" thickBot="1">
      <c r="A14" s="126"/>
      <c r="B14" s="123"/>
      <c r="C14" s="123"/>
      <c r="D14" s="123"/>
      <c r="E14" s="123"/>
      <c r="F14" s="126"/>
      <c r="G14" s="126"/>
      <c r="H14" s="126"/>
      <c r="I14" s="126"/>
      <c r="J14" s="126"/>
      <c r="K14" s="126"/>
      <c r="L14" s="126"/>
      <c r="M14" s="126"/>
    </row>
    <row r="15" spans="1:13" s="116" customFormat="1" ht="20.25" customHeight="1" thickBot="1">
      <c r="A15" s="110" t="s">
        <v>115</v>
      </c>
      <c r="C15" s="123"/>
      <c r="D15" s="146">
        <v>0</v>
      </c>
      <c r="E15" s="147"/>
      <c r="F15" s="126"/>
      <c r="G15" s="126"/>
      <c r="H15" s="126"/>
      <c r="I15" s="126"/>
      <c r="J15" s="126"/>
      <c r="K15" s="126"/>
      <c r="L15" s="126"/>
      <c r="M15" s="126"/>
    </row>
    <row r="16" spans="4:13" ht="19.5" customHeight="1">
      <c r="D16" s="23" t="s">
        <v>252</v>
      </c>
      <c r="E16" s="49"/>
      <c r="L16" s="23"/>
      <c r="M16" s="2"/>
    </row>
    <row r="17" spans="1:11" s="116" customFormat="1" ht="44.25" customHeight="1">
      <c r="A17" s="353" t="s">
        <v>65</v>
      </c>
      <c r="B17" s="358" t="s">
        <v>264</v>
      </c>
      <c r="C17" s="359"/>
      <c r="D17" s="234">
        <f>'I1'!M3</f>
        <v>0</v>
      </c>
      <c r="E17" s="122"/>
      <c r="F17" s="123"/>
      <c r="G17" s="123"/>
      <c r="H17" s="123"/>
      <c r="I17" s="123"/>
      <c r="J17" s="123"/>
      <c r="K17" s="123"/>
    </row>
    <row r="18" spans="1:11" s="116" customFormat="1" ht="19.5">
      <c r="A18" s="354"/>
      <c r="B18" s="241" t="s">
        <v>241</v>
      </c>
      <c r="C18" s="233"/>
      <c r="D18" s="235"/>
      <c r="E18" s="122"/>
      <c r="F18" s="166"/>
      <c r="G18" s="166"/>
      <c r="H18" s="188"/>
      <c r="I18" s="188"/>
      <c r="J18" s="188"/>
      <c r="K18" s="122"/>
    </row>
    <row r="19" spans="1:11" s="116" customFormat="1" ht="34.5">
      <c r="A19" s="354"/>
      <c r="B19" s="241" t="s">
        <v>277</v>
      </c>
      <c r="C19" s="233"/>
      <c r="D19" s="235"/>
      <c r="E19" s="122"/>
      <c r="F19" s="22"/>
      <c r="G19" s="166"/>
      <c r="H19" s="188"/>
      <c r="I19" s="188"/>
      <c r="J19" s="188"/>
      <c r="K19" s="30" t="s">
        <v>252</v>
      </c>
    </row>
    <row r="20" spans="1:11" s="116" customFormat="1" ht="18">
      <c r="A20" s="355"/>
      <c r="B20" s="241" t="s">
        <v>242</v>
      </c>
      <c r="C20" s="233"/>
      <c r="D20" s="235"/>
      <c r="E20" s="122"/>
      <c r="F20" s="123"/>
      <c r="G20" s="123"/>
      <c r="H20" s="123"/>
      <c r="I20" s="123"/>
      <c r="J20" s="123"/>
      <c r="K20" s="123"/>
    </row>
    <row r="21" spans="1:11" s="116" customFormat="1" ht="50.25" customHeight="1">
      <c r="A21" s="203" t="s">
        <v>37</v>
      </c>
      <c r="B21" s="358" t="s">
        <v>263</v>
      </c>
      <c r="C21" s="359"/>
      <c r="D21" s="234">
        <f>'I2'!M3</f>
        <v>0</v>
      </c>
      <c r="E21" s="123"/>
      <c r="F21" s="356" t="s">
        <v>243</v>
      </c>
      <c r="G21" s="357"/>
      <c r="H21" s="366" t="s">
        <v>67</v>
      </c>
      <c r="I21" s="367"/>
      <c r="J21" s="368"/>
      <c r="K21" s="121">
        <f>D17+D21</f>
        <v>0</v>
      </c>
    </row>
    <row r="22" spans="1:12" s="116" customFormat="1" ht="44.25" customHeight="1">
      <c r="A22" s="353" t="s">
        <v>38</v>
      </c>
      <c r="B22" s="358" t="s">
        <v>39</v>
      </c>
      <c r="C22" s="359"/>
      <c r="D22" s="234">
        <f>'O1'!T3</f>
        <v>0</v>
      </c>
      <c r="E22" s="124"/>
      <c r="F22" s="356" t="s">
        <v>244</v>
      </c>
      <c r="G22" s="357"/>
      <c r="H22" s="366" t="s">
        <v>68</v>
      </c>
      <c r="I22" s="367"/>
      <c r="J22" s="368"/>
      <c r="K22" s="121">
        <f>D17-D29</f>
        <v>0</v>
      </c>
      <c r="L22" s="126"/>
    </row>
    <row r="23" spans="1:12" s="116" customFormat="1" ht="44.25" customHeight="1">
      <c r="A23" s="354"/>
      <c r="B23" s="241" t="s">
        <v>241</v>
      </c>
      <c r="C23" s="233"/>
      <c r="D23" s="235"/>
      <c r="E23" s="124"/>
      <c r="F23" s="356" t="s">
        <v>245</v>
      </c>
      <c r="G23" s="357"/>
      <c r="H23" s="373" t="s">
        <v>69</v>
      </c>
      <c r="I23" s="374"/>
      <c r="J23" s="375"/>
      <c r="K23" s="121">
        <f>D17-D22-D26-D27-D28-D29</f>
        <v>0</v>
      </c>
      <c r="L23" s="197"/>
    </row>
    <row r="24" spans="1:12" s="116" customFormat="1" ht="49.5" customHeight="1">
      <c r="A24" s="354"/>
      <c r="B24" s="241" t="s">
        <v>277</v>
      </c>
      <c r="C24" s="233"/>
      <c r="D24" s="235"/>
      <c r="E24" s="124"/>
      <c r="F24" s="356" t="s">
        <v>246</v>
      </c>
      <c r="G24" s="357"/>
      <c r="H24" s="373" t="s">
        <v>247</v>
      </c>
      <c r="I24" s="374"/>
      <c r="J24" s="375"/>
      <c r="K24" s="121">
        <f>IF(D17+D21&gt;0,D17/(K23+D22),"")</f>
      </c>
      <c r="L24" s="198"/>
    </row>
    <row r="25" spans="1:19" s="116" customFormat="1" ht="44.25" customHeight="1">
      <c r="A25" s="355"/>
      <c r="B25" s="241" t="s">
        <v>242</v>
      </c>
      <c r="C25" s="233"/>
      <c r="D25" s="235"/>
      <c r="E25" s="124"/>
      <c r="F25" s="356" t="s">
        <v>248</v>
      </c>
      <c r="G25" s="357"/>
      <c r="H25" s="373" t="s">
        <v>66</v>
      </c>
      <c r="I25" s="374"/>
      <c r="J25" s="375"/>
      <c r="K25" s="121">
        <f>K23+D22</f>
        <v>0</v>
      </c>
      <c r="L25" s="197"/>
      <c r="M25" s="123"/>
      <c r="N25" s="123"/>
      <c r="O25" s="123"/>
      <c r="P25" s="123"/>
      <c r="Q25" s="123"/>
      <c r="R25" s="123"/>
      <c r="S25" s="123"/>
    </row>
    <row r="26" spans="1:19" s="116" customFormat="1" ht="54" customHeight="1" thickBot="1">
      <c r="A26" s="203" t="s">
        <v>40</v>
      </c>
      <c r="B26" s="358" t="s">
        <v>261</v>
      </c>
      <c r="C26" s="359"/>
      <c r="D26" s="234">
        <f>'O5'!L3</f>
        <v>0</v>
      </c>
      <c r="E26" s="123"/>
      <c r="K26" s="125"/>
      <c r="M26" s="123"/>
      <c r="N26" s="123"/>
      <c r="O26" s="123"/>
      <c r="P26" s="123"/>
      <c r="Q26" s="123"/>
      <c r="R26" s="123"/>
      <c r="S26" s="123"/>
    </row>
    <row r="27" spans="1:19" s="116" customFormat="1" ht="44.25" customHeight="1">
      <c r="A27" s="203" t="s">
        <v>41</v>
      </c>
      <c r="B27" s="358" t="s">
        <v>42</v>
      </c>
      <c r="C27" s="359"/>
      <c r="D27" s="121">
        <f>'O6'!I3</f>
        <v>0</v>
      </c>
      <c r="E27" s="123"/>
      <c r="G27" s="370" t="s">
        <v>50</v>
      </c>
      <c r="H27" s="371"/>
      <c r="I27" s="371"/>
      <c r="J27" s="371"/>
      <c r="K27" s="371"/>
      <c r="L27" s="372"/>
      <c r="M27" s="369"/>
      <c r="N27" s="369"/>
      <c r="O27" s="369"/>
      <c r="P27" s="369"/>
      <c r="Q27" s="369"/>
      <c r="R27" s="369"/>
      <c r="S27" s="123"/>
    </row>
    <row r="28" spans="1:19" s="116" customFormat="1" ht="44.25" customHeight="1">
      <c r="A28" s="203" t="s">
        <v>43</v>
      </c>
      <c r="B28" s="358" t="s">
        <v>262</v>
      </c>
      <c r="C28" s="359"/>
      <c r="D28" s="121">
        <f>'O7'!K4</f>
        <v>0</v>
      </c>
      <c r="E28" s="123"/>
      <c r="G28" s="196" t="str">
        <f>IF(K22&lt;5000," No se supera el umbral para esta actividad",0)</f>
        <v> No se supera el umbral para esta actividad</v>
      </c>
      <c r="H28" s="126"/>
      <c r="I28" s="126"/>
      <c r="J28" s="126"/>
      <c r="K28" s="126"/>
      <c r="L28" s="190"/>
      <c r="M28" s="208"/>
      <c r="N28" s="123"/>
      <c r="O28" s="123"/>
      <c r="P28" s="123"/>
      <c r="Q28" s="123"/>
      <c r="R28" s="123"/>
      <c r="S28" s="123"/>
    </row>
    <row r="29" spans="1:19" s="116" customFormat="1" ht="64.5" customHeight="1">
      <c r="A29" s="203" t="s">
        <v>44</v>
      </c>
      <c r="B29" s="358" t="s">
        <v>45</v>
      </c>
      <c r="C29" s="359"/>
      <c r="D29" s="121">
        <f>'O8'!L3</f>
        <v>0</v>
      </c>
      <c r="E29" s="123"/>
      <c r="G29" s="216" t="str">
        <f>IF(D15=0,"Introducir núm. de pares fabricados","")</f>
        <v>Introducir núm. de pares fabricados</v>
      </c>
      <c r="H29" s="126"/>
      <c r="I29" s="126"/>
      <c r="J29" s="126"/>
      <c r="K29" s="126"/>
      <c r="L29" s="190"/>
      <c r="M29" s="123"/>
      <c r="N29" s="123"/>
      <c r="O29" s="123"/>
      <c r="P29" s="123"/>
      <c r="Q29" s="123"/>
      <c r="R29" s="123"/>
      <c r="S29" s="123"/>
    </row>
    <row r="30" spans="7:19" s="116" customFormat="1" ht="44.25" customHeight="1">
      <c r="G30" s="191"/>
      <c r="H30" s="126"/>
      <c r="I30" s="123"/>
      <c r="J30" s="123"/>
      <c r="K30" s="123"/>
      <c r="L30" s="192"/>
      <c r="M30" s="209"/>
      <c r="N30" s="123"/>
      <c r="O30" s="123"/>
      <c r="P30" s="206"/>
      <c r="Q30" s="123"/>
      <c r="R30" s="123"/>
      <c r="S30" s="123"/>
    </row>
    <row r="31" spans="1:19" s="116" customFormat="1" ht="44.25" customHeight="1">
      <c r="A31" s="189" t="s">
        <v>249</v>
      </c>
      <c r="B31" s="189"/>
      <c r="D31" s="199">
        <v>25</v>
      </c>
      <c r="E31" s="212" t="s">
        <v>251</v>
      </c>
      <c r="G31" s="204" t="s">
        <v>250</v>
      </c>
      <c r="H31" s="126"/>
      <c r="I31" s="205">
        <f>IF(D15&gt;0,K25/D15,0)</f>
        <v>0</v>
      </c>
      <c r="J31" s="108" t="s">
        <v>254</v>
      </c>
      <c r="K31" s="148">
        <f>IF(I31=0,"",IF(I31&gt;D31,"NO","SI"))</f>
      </c>
      <c r="L31" s="207" t="str">
        <f>IF(Q24=0,"No hay datos","")</f>
        <v>No hay datos</v>
      </c>
      <c r="M31" s="123"/>
      <c r="N31" s="123"/>
      <c r="O31" s="123"/>
      <c r="P31" s="123"/>
      <c r="Q31" s="123"/>
      <c r="R31" s="123"/>
      <c r="S31" s="123"/>
    </row>
    <row r="32" spans="1:19" s="125" customFormat="1" ht="44.25" customHeight="1" thickBot="1">
      <c r="A32" s="129"/>
      <c r="B32" s="129"/>
      <c r="C32" s="129"/>
      <c r="D32" s="129"/>
      <c r="E32" s="129"/>
      <c r="F32" s="129"/>
      <c r="G32" s="193"/>
      <c r="H32" s="129"/>
      <c r="I32" s="129"/>
      <c r="J32" s="194"/>
      <c r="K32" s="129"/>
      <c r="L32" s="195"/>
      <c r="M32" s="123"/>
      <c r="N32" s="123"/>
      <c r="O32" s="123"/>
      <c r="P32" s="123"/>
      <c r="Q32" s="123"/>
      <c r="R32" s="123"/>
      <c r="S32" s="123"/>
    </row>
    <row r="33" spans="1:13" s="116" customFormat="1" ht="38.25" customHeight="1">
      <c r="A33" s="339" t="s">
        <v>116</v>
      </c>
      <c r="B33" s="340"/>
      <c r="C33" s="340"/>
      <c r="D33" s="340"/>
      <c r="E33" s="340"/>
      <c r="F33" s="340"/>
      <c r="G33" s="340"/>
      <c r="H33" s="340"/>
      <c r="I33" s="340"/>
      <c r="J33" s="340"/>
      <c r="K33" s="340"/>
      <c r="L33" s="340"/>
      <c r="M33" s="126"/>
    </row>
    <row r="34" spans="1:13" s="116" customFormat="1" ht="38.25" customHeight="1">
      <c r="A34" s="213"/>
      <c r="B34" s="131"/>
      <c r="C34" s="123" t="s">
        <v>117</v>
      </c>
      <c r="D34" s="123"/>
      <c r="E34" s="347"/>
      <c r="F34" s="348"/>
      <c r="G34" s="348"/>
      <c r="H34" s="348"/>
      <c r="I34" s="348"/>
      <c r="J34" s="348"/>
      <c r="K34" s="348"/>
      <c r="L34" s="349"/>
      <c r="M34" s="126"/>
    </row>
    <row r="35" spans="1:13" ht="38.25" customHeight="1" thickBot="1">
      <c r="A35" s="255"/>
      <c r="B35" s="127"/>
      <c r="C35" s="129" t="s">
        <v>118</v>
      </c>
      <c r="D35" s="129"/>
      <c r="E35" s="256"/>
      <c r="F35" s="257"/>
      <c r="G35" s="129" t="s">
        <v>119</v>
      </c>
      <c r="H35" s="344"/>
      <c r="I35" s="345"/>
      <c r="J35" s="345"/>
      <c r="K35" s="345"/>
      <c r="L35" s="346"/>
      <c r="M35" s="2"/>
    </row>
    <row r="36" spans="1:12" ht="38.25" customHeight="1" thickBot="1">
      <c r="A36" s="258" t="s">
        <v>265</v>
      </c>
      <c r="B36" s="283"/>
      <c r="C36" s="341"/>
      <c r="D36" s="342"/>
      <c r="E36" s="342"/>
      <c r="F36" s="342"/>
      <c r="G36" s="342"/>
      <c r="H36" s="342"/>
      <c r="I36" s="342"/>
      <c r="J36" s="342"/>
      <c r="K36" s="342"/>
      <c r="L36" s="343"/>
    </row>
    <row r="37" spans="1:12" ht="38.25" customHeight="1">
      <c r="A37" s="350" t="s">
        <v>99</v>
      </c>
      <c r="B37" s="351"/>
      <c r="C37" s="351"/>
      <c r="D37" s="351"/>
      <c r="E37" s="351"/>
      <c r="F37" s="351"/>
      <c r="G37" s="351"/>
      <c r="H37" s="351"/>
      <c r="I37" s="351"/>
      <c r="J37" s="351"/>
      <c r="K37" s="351"/>
      <c r="L37" s="351"/>
    </row>
    <row r="38" spans="1:12" ht="38.25" customHeight="1">
      <c r="A38" s="259" t="s">
        <v>3</v>
      </c>
      <c r="B38" s="260"/>
      <c r="C38" s="261"/>
      <c r="D38" s="262"/>
      <c r="E38" s="262"/>
      <c r="F38" s="263"/>
      <c r="G38" s="264" t="s">
        <v>266</v>
      </c>
      <c r="H38" s="265"/>
      <c r="I38" s="266"/>
      <c r="J38" s="266"/>
      <c r="K38" s="266"/>
      <c r="L38" s="284"/>
    </row>
    <row r="39" spans="1:12" ht="38.25" customHeight="1">
      <c r="A39" s="267"/>
      <c r="B39" s="268"/>
      <c r="C39" s="268"/>
      <c r="D39" s="268"/>
      <c r="E39" s="268"/>
      <c r="F39" s="268"/>
      <c r="G39" s="268"/>
      <c r="H39" s="269"/>
      <c r="I39" s="270"/>
      <c r="J39" s="270"/>
      <c r="K39" s="270"/>
      <c r="L39" s="271"/>
    </row>
  </sheetData>
  <sheetProtection/>
  <mergeCells count="39">
    <mergeCell ref="B21:C21"/>
    <mergeCell ref="B26:C26"/>
    <mergeCell ref="H21:J21"/>
    <mergeCell ref="H23:J23"/>
    <mergeCell ref="A2:B2"/>
    <mergeCell ref="A3:B3"/>
    <mergeCell ref="C3:F3"/>
    <mergeCell ref="G3:I3"/>
    <mergeCell ref="J3:K3"/>
    <mergeCell ref="C2:L2"/>
    <mergeCell ref="H22:J22"/>
    <mergeCell ref="M27:R27"/>
    <mergeCell ref="G27:L27"/>
    <mergeCell ref="H25:J25"/>
    <mergeCell ref="B27:C27"/>
    <mergeCell ref="B28:C28"/>
    <mergeCell ref="H24:J24"/>
    <mergeCell ref="F25:G25"/>
    <mergeCell ref="B22:C22"/>
    <mergeCell ref="C11:K11"/>
    <mergeCell ref="C12:K12"/>
    <mergeCell ref="A4:E4"/>
    <mergeCell ref="G4:J4"/>
    <mergeCell ref="F21:G21"/>
    <mergeCell ref="F22:G22"/>
    <mergeCell ref="E7:K7"/>
    <mergeCell ref="B17:C17"/>
    <mergeCell ref="J5:K5"/>
    <mergeCell ref="A22:A25"/>
    <mergeCell ref="A33:L33"/>
    <mergeCell ref="C36:L36"/>
    <mergeCell ref="H35:L35"/>
    <mergeCell ref="E34:L34"/>
    <mergeCell ref="A37:L37"/>
    <mergeCell ref="A6:B7"/>
    <mergeCell ref="A17:A20"/>
    <mergeCell ref="F23:G23"/>
    <mergeCell ref="F24:G24"/>
    <mergeCell ref="B29:C29"/>
  </mergeCells>
  <conditionalFormatting sqref="K4">
    <cfRule type="expression" priority="1" dxfId="15" stopIfTrue="1">
      <formula>$F$4="SÍ"</formula>
    </cfRule>
  </conditionalFormatting>
  <dataValidations count="1">
    <dataValidation type="list" allowBlank="1" showInputMessage="1" showErrorMessage="1" sqref="F4">
      <formula1>$M$3:$M$5</formula1>
    </dataValidation>
  </dataValidations>
  <printOptions/>
  <pageMargins left="0.7480314960629921" right="0.7480314960629921" top="0.984251968503937" bottom="0.984251968503937" header="0" footer="0"/>
  <pageSetup fitToHeight="1" fitToWidth="1" horizontalDpi="600" verticalDpi="600" orientation="portrait" paperSize="9" scale="46"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75">
      <c r="A4" s="3"/>
      <c r="B4" s="4"/>
      <c r="C4" s="4"/>
      <c r="D4" s="4"/>
      <c r="E4" s="4"/>
      <c r="F4" s="4"/>
      <c r="G4" s="5"/>
    </row>
    <row r="5" spans="1:7" ht="15.75">
      <c r="A5" s="6"/>
      <c r="B5" s="2"/>
      <c r="C5" s="2"/>
      <c r="D5" s="2"/>
      <c r="E5" s="2"/>
      <c r="F5" s="2"/>
      <c r="G5" s="7"/>
    </row>
    <row r="6" spans="1:7" ht="15.75">
      <c r="A6" s="6"/>
      <c r="B6" s="2"/>
      <c r="C6" s="2"/>
      <c r="D6" s="2"/>
      <c r="E6" s="2"/>
      <c r="F6" s="2"/>
      <c r="G6" s="7"/>
    </row>
    <row r="7" spans="1:7" ht="15.75">
      <c r="A7" s="6"/>
      <c r="B7" s="2"/>
      <c r="C7" s="2"/>
      <c r="D7" s="2"/>
      <c r="E7" s="2"/>
      <c r="F7" s="2"/>
      <c r="G7" s="7"/>
    </row>
    <row r="8" spans="1:7" ht="15.75">
      <c r="A8" s="6"/>
      <c r="B8" s="2"/>
      <c r="C8" s="2"/>
      <c r="D8" s="2"/>
      <c r="E8" s="2"/>
      <c r="F8" s="2"/>
      <c r="G8" s="7"/>
    </row>
    <row r="9" spans="1:7" ht="15.75">
      <c r="A9" s="6"/>
      <c r="B9" s="2"/>
      <c r="C9" s="2"/>
      <c r="D9" s="2"/>
      <c r="E9" s="2"/>
      <c r="F9" s="2"/>
      <c r="G9" s="7"/>
    </row>
    <row r="10" spans="1:7" ht="15.75">
      <c r="A10" s="6"/>
      <c r="B10" s="2"/>
      <c r="C10" s="2"/>
      <c r="D10" s="2"/>
      <c r="E10" s="2"/>
      <c r="F10" s="2"/>
      <c r="G10" s="7"/>
    </row>
    <row r="11" spans="1:7" ht="15.75">
      <c r="A11" s="6"/>
      <c r="B11" s="2"/>
      <c r="C11" s="2"/>
      <c r="D11" s="2"/>
      <c r="E11" s="2"/>
      <c r="F11" s="2"/>
      <c r="G11" s="7"/>
    </row>
    <row r="12" spans="1:7" ht="15.75">
      <c r="A12" s="6"/>
      <c r="B12" s="2"/>
      <c r="C12" s="2"/>
      <c r="D12" s="2"/>
      <c r="E12" s="2"/>
      <c r="F12" s="2"/>
      <c r="G12" s="7"/>
    </row>
    <row r="13" spans="1:7" ht="15.75">
      <c r="A13" s="6"/>
      <c r="B13" s="2"/>
      <c r="C13" s="2"/>
      <c r="D13" s="2"/>
      <c r="E13" s="2"/>
      <c r="F13" s="2"/>
      <c r="G13" s="7"/>
    </row>
    <row r="14" spans="1:7" ht="15.75">
      <c r="A14" s="6"/>
      <c r="B14" s="2"/>
      <c r="C14" s="2"/>
      <c r="D14" s="2"/>
      <c r="E14" s="2"/>
      <c r="F14" s="2"/>
      <c r="G14" s="7"/>
    </row>
    <row r="15" spans="1:7" ht="15.75">
      <c r="A15" s="6"/>
      <c r="B15" s="2"/>
      <c r="C15" s="2"/>
      <c r="D15" s="2"/>
      <c r="E15" s="2"/>
      <c r="F15" s="2"/>
      <c r="G15" s="7"/>
    </row>
    <row r="16" spans="1:7" ht="15.75">
      <c r="A16" s="6"/>
      <c r="B16" s="2"/>
      <c r="C16" s="2"/>
      <c r="D16" s="2"/>
      <c r="E16" s="2"/>
      <c r="F16" s="2"/>
      <c r="G16" s="7"/>
    </row>
    <row r="17" spans="1:7" ht="15.75">
      <c r="A17" s="6"/>
      <c r="B17" s="2"/>
      <c r="C17" s="2"/>
      <c r="D17" s="2"/>
      <c r="E17" s="2"/>
      <c r="F17" s="2"/>
      <c r="G17" s="7"/>
    </row>
    <row r="18" spans="1:7" ht="15.75">
      <c r="A18" s="6"/>
      <c r="B18" s="2"/>
      <c r="C18" s="2"/>
      <c r="D18" s="2"/>
      <c r="E18" s="2"/>
      <c r="F18" s="2"/>
      <c r="G18" s="7"/>
    </row>
    <row r="19" spans="1:7" ht="15.75">
      <c r="A19" s="6"/>
      <c r="B19" s="2"/>
      <c r="C19" s="2"/>
      <c r="D19" s="2"/>
      <c r="E19" s="2"/>
      <c r="F19" s="2"/>
      <c r="G19" s="7"/>
    </row>
    <row r="20" spans="1:7" ht="15.75">
      <c r="A20" s="6"/>
      <c r="B20" s="2"/>
      <c r="C20" s="2"/>
      <c r="D20" s="2"/>
      <c r="E20" s="2"/>
      <c r="F20" s="2"/>
      <c r="G20" s="7"/>
    </row>
    <row r="21" spans="1:7" ht="16.5">
      <c r="A21" s="6"/>
      <c r="B21" s="10"/>
      <c r="C21" s="2"/>
      <c r="D21" s="2"/>
      <c r="E21" s="2"/>
      <c r="F21" s="2"/>
      <c r="G21" s="7"/>
    </row>
    <row r="22" spans="1:7" ht="15.75">
      <c r="A22" s="6"/>
      <c r="B22" s="2"/>
      <c r="C22" s="2"/>
      <c r="D22" s="2"/>
      <c r="E22" s="2"/>
      <c r="F22" s="2"/>
      <c r="G22" s="7"/>
    </row>
    <row r="23" spans="1:7" ht="15.75">
      <c r="A23" s="6"/>
      <c r="B23" s="2"/>
      <c r="C23" s="2"/>
      <c r="D23" s="2"/>
      <c r="E23" s="2"/>
      <c r="F23" s="2"/>
      <c r="G23" s="7"/>
    </row>
    <row r="24" spans="1:7" ht="16.5" thickBot="1">
      <c r="A24" s="8"/>
      <c r="B24" s="1"/>
      <c r="C24" s="1"/>
      <c r="D24" s="1"/>
      <c r="E24" s="1"/>
      <c r="F24" s="1"/>
      <c r="G24" s="9"/>
    </row>
    <row r="25" ht="17.25" thickBot="1">
      <c r="A25" s="12" t="s">
        <v>20</v>
      </c>
    </row>
    <row r="26" spans="1:7" ht="15.75">
      <c r="A26" s="3" t="e">
        <f>#REF!</f>
        <v>#REF!</v>
      </c>
      <c r="B26" s="4"/>
      <c r="C26" s="4"/>
      <c r="D26" s="4"/>
      <c r="E26" s="4"/>
      <c r="F26" s="4"/>
      <c r="G26" s="5"/>
    </row>
    <row r="27" spans="1:7" ht="16.5" thickBot="1">
      <c r="A27" s="8"/>
      <c r="B27" s="1"/>
      <c r="C27" s="1"/>
      <c r="D27" s="1"/>
      <c r="E27" s="1"/>
      <c r="F27" s="1"/>
      <c r="G27" s="9"/>
    </row>
    <row r="28" ht="16.5" thickBot="1"/>
    <row r="29" spans="1:7" ht="15.75">
      <c r="A29" s="3"/>
      <c r="B29" s="4"/>
      <c r="C29" s="4"/>
      <c r="D29" s="4"/>
      <c r="E29" s="4"/>
      <c r="F29" s="4"/>
      <c r="G29" s="5"/>
    </row>
    <row r="30" spans="1:7" ht="16.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26"/>
  <sheetViews>
    <sheetView showGridLines="0" tabSelected="1" view="pageBreakPreview" zoomScale="60" zoomScalePageLayoutView="55" workbookViewId="0" topLeftCell="A1">
      <selection activeCell="F22" sqref="F22"/>
    </sheetView>
  </sheetViews>
  <sheetFormatPr defaultColWidth="11.00390625" defaultRowHeight="15"/>
  <cols>
    <col min="1" max="1" width="8.125" style="0" customWidth="1"/>
  </cols>
  <sheetData>
    <row r="1" ht="116.25" customHeight="1"/>
    <row r="2" spans="1:16" ht="54.75" customHeight="1">
      <c r="A2" s="290" t="s">
        <v>74</v>
      </c>
      <c r="B2" s="290"/>
      <c r="C2" s="290"/>
      <c r="D2" s="290"/>
      <c r="E2" s="290"/>
      <c r="F2" s="290"/>
      <c r="G2" s="290"/>
      <c r="H2" s="290"/>
      <c r="I2" s="290"/>
      <c r="J2" s="290"/>
      <c r="K2" s="290"/>
      <c r="L2" s="290"/>
      <c r="M2" s="290"/>
      <c r="N2" s="290"/>
      <c r="O2" s="290"/>
      <c r="P2" s="290"/>
    </row>
    <row r="3" spans="1:12" ht="19.5">
      <c r="A3" s="56"/>
      <c r="B3" s="56"/>
      <c r="C3" s="56"/>
      <c r="D3" s="56"/>
      <c r="E3" s="56"/>
      <c r="F3" s="56"/>
      <c r="G3" s="56"/>
      <c r="L3" s="64"/>
    </row>
    <row r="4" spans="1:16" ht="65.25" customHeight="1">
      <c r="A4" s="152">
        <v>14</v>
      </c>
      <c r="B4" s="151" t="s">
        <v>86</v>
      </c>
      <c r="C4" s="289" t="s">
        <v>123</v>
      </c>
      <c r="D4" s="289"/>
      <c r="E4" s="289"/>
      <c r="F4" s="289"/>
      <c r="G4" s="289"/>
      <c r="H4" s="289"/>
      <c r="I4" s="289"/>
      <c r="J4" s="289"/>
      <c r="K4" s="289"/>
      <c r="L4" s="289"/>
      <c r="M4" s="289"/>
      <c r="N4" s="289"/>
      <c r="O4" s="289"/>
      <c r="P4" s="289"/>
    </row>
    <row r="5" spans="1:12" ht="16.5" customHeight="1">
      <c r="A5" s="153"/>
      <c r="B5" s="153"/>
      <c r="C5" s="153"/>
      <c r="D5" s="153"/>
      <c r="E5" s="153"/>
      <c r="F5" s="153"/>
      <c r="G5" s="153"/>
      <c r="H5" s="153"/>
      <c r="L5" s="64"/>
    </row>
    <row r="6" spans="1:15" ht="26.25">
      <c r="A6" s="290" t="s">
        <v>124</v>
      </c>
      <c r="B6" s="290"/>
      <c r="C6" s="290"/>
      <c r="D6" s="290"/>
      <c r="E6" s="290"/>
      <c r="F6" s="290"/>
      <c r="G6" s="290"/>
      <c r="H6" s="290"/>
      <c r="I6" s="290"/>
      <c r="J6" s="290"/>
      <c r="K6" s="290"/>
      <c r="L6" s="290"/>
      <c r="M6" s="290"/>
      <c r="N6" s="290"/>
      <c r="O6" s="290"/>
    </row>
    <row r="7" spans="1:15" ht="30" customHeight="1">
      <c r="A7" s="158" t="s">
        <v>86</v>
      </c>
      <c r="B7" s="287" t="s">
        <v>280</v>
      </c>
      <c r="C7" s="287"/>
      <c r="D7" s="287"/>
      <c r="E7" s="287"/>
      <c r="F7" s="287"/>
      <c r="G7" s="287"/>
      <c r="H7" s="287"/>
      <c r="I7" s="287"/>
      <c r="J7" s="287"/>
      <c r="K7" s="287"/>
      <c r="L7" s="287"/>
      <c r="M7" s="288"/>
      <c r="N7" s="288"/>
      <c r="O7" s="288"/>
    </row>
    <row r="8" spans="1:15" ht="21">
      <c r="A8" s="158" t="s">
        <v>86</v>
      </c>
      <c r="B8" s="287" t="s">
        <v>281</v>
      </c>
      <c r="C8" s="287"/>
      <c r="D8" s="287"/>
      <c r="E8" s="287"/>
      <c r="F8" s="287"/>
      <c r="G8" s="287"/>
      <c r="H8" s="287"/>
      <c r="I8" s="287"/>
      <c r="J8" s="287"/>
      <c r="K8" s="287"/>
      <c r="L8" s="287"/>
      <c r="M8" s="288"/>
      <c r="N8" s="288"/>
      <c r="O8" s="288"/>
    </row>
    <row r="9" spans="1:13" ht="16.5" customHeight="1">
      <c r="A9" s="158" t="s">
        <v>86</v>
      </c>
      <c r="B9" s="287" t="s">
        <v>90</v>
      </c>
      <c r="C9" s="287"/>
      <c r="D9" s="287"/>
      <c r="E9" s="287"/>
      <c r="F9" s="287"/>
      <c r="G9" s="287"/>
      <c r="H9" s="287"/>
      <c r="I9" s="287"/>
      <c r="J9" s="287"/>
      <c r="K9" s="287"/>
      <c r="L9" s="287"/>
      <c r="M9" s="64"/>
    </row>
    <row r="10" spans="1:16" ht="53.25" customHeight="1">
      <c r="A10" s="158" t="s">
        <v>86</v>
      </c>
      <c r="B10" s="287" t="s">
        <v>88</v>
      </c>
      <c r="C10" s="287"/>
      <c r="D10" s="287"/>
      <c r="E10" s="287"/>
      <c r="F10" s="287"/>
      <c r="G10" s="287"/>
      <c r="H10" s="287"/>
      <c r="I10" s="287"/>
      <c r="J10" s="287"/>
      <c r="K10" s="287"/>
      <c r="L10" s="287"/>
      <c r="M10" s="287"/>
      <c r="N10" s="287"/>
      <c r="O10" s="287"/>
      <c r="P10" s="287"/>
    </row>
    <row r="11" spans="1:16" ht="21">
      <c r="A11" s="158" t="s">
        <v>86</v>
      </c>
      <c r="B11" s="291" t="s">
        <v>237</v>
      </c>
      <c r="C11" s="291"/>
      <c r="D11" s="291"/>
      <c r="E11" s="291"/>
      <c r="F11" s="291"/>
      <c r="G11" s="291"/>
      <c r="H11" s="291"/>
      <c r="I11" s="291"/>
      <c r="J11" s="291"/>
      <c r="K11" s="291"/>
      <c r="L11" s="291"/>
      <c r="M11" s="291"/>
      <c r="N11" s="291"/>
      <c r="O11" s="291"/>
      <c r="P11" s="291"/>
    </row>
    <row r="12" spans="1:16" ht="16.5" customHeight="1">
      <c r="A12" s="158" t="s">
        <v>86</v>
      </c>
      <c r="B12" s="287" t="s">
        <v>238</v>
      </c>
      <c r="C12" s="287"/>
      <c r="D12" s="287"/>
      <c r="E12" s="287"/>
      <c r="F12" s="287"/>
      <c r="G12" s="287"/>
      <c r="H12" s="287"/>
      <c r="I12" s="287"/>
      <c r="J12" s="287"/>
      <c r="K12" s="287"/>
      <c r="L12" s="287"/>
      <c r="M12" s="287"/>
      <c r="N12" s="287"/>
      <c r="O12" s="287"/>
      <c r="P12" s="287"/>
    </row>
    <row r="13" spans="1:13" ht="21">
      <c r="A13" s="158" t="s">
        <v>86</v>
      </c>
      <c r="B13" s="287" t="s">
        <v>279</v>
      </c>
      <c r="C13" s="287"/>
      <c r="D13" s="287"/>
      <c r="E13" s="287"/>
      <c r="F13" s="287"/>
      <c r="G13" s="287"/>
      <c r="H13" s="287"/>
      <c r="I13" s="287"/>
      <c r="J13" s="287"/>
      <c r="K13" s="287"/>
      <c r="L13" s="287"/>
      <c r="M13" s="64"/>
    </row>
    <row r="14" spans="1:13" ht="21">
      <c r="A14" s="158" t="s">
        <v>86</v>
      </c>
      <c r="B14" s="117" t="s">
        <v>85</v>
      </c>
      <c r="C14" s="117"/>
      <c r="D14" s="117"/>
      <c r="E14" s="117"/>
      <c r="F14" s="117"/>
      <c r="G14" s="117"/>
      <c r="H14" s="117"/>
      <c r="I14" s="117"/>
      <c r="J14" s="117"/>
      <c r="K14" s="117"/>
      <c r="L14" s="117"/>
      <c r="M14" s="95"/>
    </row>
    <row r="15" spans="1:13" ht="15.75" customHeight="1">
      <c r="A15" s="158"/>
      <c r="B15" s="118" t="s">
        <v>86</v>
      </c>
      <c r="C15" s="287" t="s">
        <v>89</v>
      </c>
      <c r="D15" s="287"/>
      <c r="E15" s="287"/>
      <c r="F15" s="287"/>
      <c r="G15" s="287"/>
      <c r="H15" s="287"/>
      <c r="I15" s="287"/>
      <c r="J15" s="287"/>
      <c r="K15" s="287"/>
      <c r="L15" s="287"/>
      <c r="M15" s="95"/>
    </row>
    <row r="16" spans="1:13" ht="21">
      <c r="A16" s="158"/>
      <c r="B16" s="118" t="s">
        <v>86</v>
      </c>
      <c r="C16" s="117" t="s">
        <v>107</v>
      </c>
      <c r="D16" s="117"/>
      <c r="E16" s="117"/>
      <c r="F16" s="117"/>
      <c r="G16" s="117"/>
      <c r="H16" s="117"/>
      <c r="I16" s="117"/>
      <c r="J16" s="117"/>
      <c r="K16" s="117"/>
      <c r="L16" s="117"/>
      <c r="M16" s="64"/>
    </row>
    <row r="17" spans="1:13" ht="21">
      <c r="A17" s="158" t="s">
        <v>86</v>
      </c>
      <c r="B17" s="117" t="s">
        <v>105</v>
      </c>
      <c r="C17" s="117"/>
      <c r="D17" s="117"/>
      <c r="E17" s="117"/>
      <c r="F17" s="117"/>
      <c r="G17" s="117"/>
      <c r="H17" s="117"/>
      <c r="I17" s="117"/>
      <c r="J17" s="117"/>
      <c r="K17" s="117"/>
      <c r="L17" s="117"/>
      <c r="M17" s="64"/>
    </row>
    <row r="18" spans="1:13" ht="21">
      <c r="A18" s="158"/>
      <c r="B18" s="118" t="s">
        <v>86</v>
      </c>
      <c r="C18" s="117" t="s">
        <v>91</v>
      </c>
      <c r="D18" s="117"/>
      <c r="E18" s="117"/>
      <c r="F18" s="117"/>
      <c r="G18" s="117"/>
      <c r="H18" s="117"/>
      <c r="I18" s="117"/>
      <c r="J18" s="117"/>
      <c r="K18" s="117"/>
      <c r="L18" s="117"/>
      <c r="M18" s="64"/>
    </row>
    <row r="19" spans="1:13" ht="21">
      <c r="A19" s="158"/>
      <c r="B19" s="118" t="s">
        <v>86</v>
      </c>
      <c r="C19" s="117" t="s">
        <v>87</v>
      </c>
      <c r="D19" s="117"/>
      <c r="E19" s="117"/>
      <c r="F19" s="117"/>
      <c r="G19" s="117"/>
      <c r="H19" s="117"/>
      <c r="I19" s="117"/>
      <c r="J19" s="117"/>
      <c r="K19" s="117"/>
      <c r="L19" s="117"/>
      <c r="M19" s="64"/>
    </row>
    <row r="20" spans="1:13" ht="21">
      <c r="A20" s="158" t="s">
        <v>86</v>
      </c>
      <c r="B20" s="117" t="s">
        <v>100</v>
      </c>
      <c r="M20" s="64"/>
    </row>
    <row r="21" spans="2:13" ht="15.75">
      <c r="B21" s="118" t="s">
        <v>86</v>
      </c>
      <c r="C21" s="130" t="s">
        <v>101</v>
      </c>
      <c r="D21" s="130"/>
      <c r="E21" s="130"/>
      <c r="F21" s="130"/>
      <c r="G21" s="130"/>
      <c r="H21" s="130"/>
      <c r="I21" s="130"/>
      <c r="J21" s="130"/>
      <c r="K21" s="130"/>
      <c r="M21" s="64"/>
    </row>
    <row r="22" spans="2:13" ht="15.75">
      <c r="B22" s="118" t="s">
        <v>86</v>
      </c>
      <c r="C22" s="130" t="s">
        <v>102</v>
      </c>
      <c r="D22" s="130"/>
      <c r="E22" s="130"/>
      <c r="F22" s="130"/>
      <c r="G22" s="130"/>
      <c r="H22" s="130"/>
      <c r="I22" s="130"/>
      <c r="J22" s="130"/>
      <c r="K22" s="130"/>
      <c r="M22" s="64"/>
    </row>
    <row r="23" spans="2:13" ht="15.75">
      <c r="B23" s="118" t="s">
        <v>86</v>
      </c>
      <c r="C23" s="130" t="s">
        <v>103</v>
      </c>
      <c r="D23" s="130"/>
      <c r="E23" s="130"/>
      <c r="F23" s="130"/>
      <c r="G23" s="130"/>
      <c r="H23" s="130"/>
      <c r="I23" s="130"/>
      <c r="J23" s="130"/>
      <c r="K23" s="130"/>
      <c r="M23" s="64"/>
    </row>
    <row r="24" spans="2:13" ht="15.75">
      <c r="B24" s="118" t="s">
        <v>86</v>
      </c>
      <c r="C24" s="130" t="s">
        <v>104</v>
      </c>
      <c r="D24" s="130"/>
      <c r="E24" s="130"/>
      <c r="F24" s="130"/>
      <c r="G24" s="130"/>
      <c r="H24" s="130"/>
      <c r="I24" s="130"/>
      <c r="J24" s="130"/>
      <c r="K24" s="130"/>
      <c r="M24" s="130"/>
    </row>
    <row r="25" spans="2:13" ht="15.75">
      <c r="B25" s="118" t="s">
        <v>86</v>
      </c>
      <c r="C25" s="117" t="s">
        <v>108</v>
      </c>
      <c r="D25" s="117"/>
      <c r="E25" s="117"/>
      <c r="F25" s="117"/>
      <c r="G25" s="117"/>
      <c r="H25" s="117"/>
      <c r="I25" s="117"/>
      <c r="J25" s="117"/>
      <c r="K25" s="117"/>
      <c r="M25" s="130"/>
    </row>
    <row r="26" spans="2:13" ht="15.75">
      <c r="B26" s="118" t="s">
        <v>86</v>
      </c>
      <c r="C26" s="117" t="s">
        <v>109</v>
      </c>
      <c r="M26" s="64"/>
    </row>
  </sheetData>
  <sheetProtection/>
  <mergeCells count="11">
    <mergeCell ref="A2:P2"/>
    <mergeCell ref="A6:O6"/>
    <mergeCell ref="B9:L9"/>
    <mergeCell ref="B10:P10"/>
    <mergeCell ref="B11:P11"/>
    <mergeCell ref="B7:O7"/>
    <mergeCell ref="B8:O8"/>
    <mergeCell ref="B12:P12"/>
    <mergeCell ref="B13:L13"/>
    <mergeCell ref="C15:L15"/>
    <mergeCell ref="C4:P4"/>
  </mergeCells>
  <printOptions/>
  <pageMargins left="0.7086614173228347" right="0.7086614173228347" top="0.9391666666666667" bottom="0.7480314960629921" header="0.31496062992125984" footer="0.31496062992125984"/>
  <pageSetup fitToHeight="1" fitToWidth="1" horizontalDpi="600" verticalDpi="600" orientation="portrait" paperSize="9" scale="45" r:id="rId2"/>
  <drawing r:id="rId1"/>
</worksheet>
</file>

<file path=xl/worksheets/sheet4.xml><?xml version="1.0" encoding="utf-8"?>
<worksheet xmlns="http://schemas.openxmlformats.org/spreadsheetml/2006/main" xmlns:r="http://schemas.openxmlformats.org/officeDocument/2006/relationships">
  <sheetPr codeName="Hoja16"/>
  <dimension ref="A1:N62"/>
  <sheetViews>
    <sheetView showGridLines="0" showZeros="0" view="pageBreakPreview" zoomScale="70" zoomScaleSheetLayoutView="70" zoomScalePageLayoutView="0" workbookViewId="0" topLeftCell="G43">
      <selection activeCell="E70" sqref="E70"/>
    </sheetView>
  </sheetViews>
  <sheetFormatPr defaultColWidth="11.00390625" defaultRowHeight="15"/>
  <cols>
    <col min="1" max="1" width="12.125" style="0" customWidth="1"/>
    <col min="2" max="2" width="22.25390625" style="0" customWidth="1"/>
    <col min="3" max="3" width="15.75390625" style="0" customWidth="1"/>
    <col min="10" max="10" width="13.375" style="0" customWidth="1"/>
    <col min="11" max="11" width="16.75390625" style="0" customWidth="1"/>
    <col min="12" max="12" width="16.125" style="0" customWidth="1"/>
    <col min="13" max="13" width="14.625" style="0" customWidth="1"/>
  </cols>
  <sheetData>
    <row r="1" spans="1:14" ht="15.75" customHeight="1">
      <c r="A1" s="2"/>
      <c r="B1" s="2"/>
      <c r="C1" s="2"/>
      <c r="D1" s="2"/>
      <c r="E1" s="2"/>
      <c r="F1" s="2"/>
      <c r="G1" s="2"/>
      <c r="H1" s="2"/>
      <c r="I1" s="2"/>
      <c r="J1" s="2"/>
      <c r="K1" s="2"/>
      <c r="L1" s="2"/>
      <c r="M1" s="2"/>
      <c r="N1" s="2"/>
    </row>
    <row r="2" spans="1:14" s="120" customFormat="1" ht="23.25" thickBot="1">
      <c r="A2" s="244">
        <f>PGD!C2</f>
        <v>0</v>
      </c>
      <c r="B2" s="244"/>
      <c r="C2" s="244"/>
      <c r="D2" s="244"/>
      <c r="E2" s="244"/>
      <c r="F2" s="244"/>
      <c r="G2" s="244"/>
      <c r="H2" s="244"/>
      <c r="I2" s="244"/>
      <c r="J2" s="244"/>
      <c r="K2" s="244"/>
      <c r="L2" s="244" t="s">
        <v>98</v>
      </c>
      <c r="M2" s="244">
        <f>PGD!C5</f>
        <v>0</v>
      </c>
      <c r="N2" s="244"/>
    </row>
    <row r="3" spans="1:14" ht="51" customHeight="1" thickBot="1">
      <c r="A3" s="59" t="s">
        <v>36</v>
      </c>
      <c r="B3" s="295" t="s">
        <v>46</v>
      </c>
      <c r="C3" s="295"/>
      <c r="D3" s="295"/>
      <c r="E3" s="295"/>
      <c r="F3" s="295"/>
      <c r="G3" s="295"/>
      <c r="H3" s="295"/>
      <c r="I3" s="295"/>
      <c r="J3" s="295"/>
      <c r="K3" s="295"/>
      <c r="L3" s="245" t="s">
        <v>47</v>
      </c>
      <c r="M3" s="246">
        <f>M7+M39+M53</f>
        <v>0</v>
      </c>
      <c r="N3" s="108">
        <f>J9</f>
        <v>0</v>
      </c>
    </row>
    <row r="4" spans="1:14" ht="16.5" customHeight="1" thickBot="1">
      <c r="A4" s="87"/>
      <c r="B4" s="296"/>
      <c r="C4" s="296"/>
      <c r="D4" s="296"/>
      <c r="E4" s="296"/>
      <c r="F4" s="296"/>
      <c r="G4" s="296"/>
      <c r="H4" s="296"/>
      <c r="I4" s="296"/>
      <c r="J4" s="296"/>
      <c r="K4" s="296"/>
      <c r="L4" s="86"/>
      <c r="M4" s="86"/>
      <c r="N4" s="57"/>
    </row>
    <row r="5" spans="1:11" ht="22.5">
      <c r="A5" s="110" t="s">
        <v>253</v>
      </c>
      <c r="B5" s="22"/>
      <c r="C5" s="22"/>
      <c r="D5" s="22"/>
      <c r="E5" s="22"/>
      <c r="F5" s="22"/>
      <c r="G5" s="22"/>
      <c r="H5" s="22"/>
      <c r="I5" s="22"/>
      <c r="J5" s="22"/>
      <c r="K5" s="22"/>
    </row>
    <row r="6" spans="3:11" ht="15.75" thickBot="1">
      <c r="C6" s="22"/>
      <c r="D6" s="22"/>
      <c r="E6" s="22"/>
      <c r="F6" s="22"/>
      <c r="G6" s="22"/>
      <c r="H6" s="22"/>
      <c r="I6" s="22"/>
      <c r="J6" s="22"/>
      <c r="K6" s="22"/>
    </row>
    <row r="7" spans="1:14" s="22" customFormat="1" ht="18.75" thickBot="1">
      <c r="A7" s="60"/>
      <c r="L7" s="109" t="s">
        <v>35</v>
      </c>
      <c r="M7" s="217">
        <f>SUM(H9:H33)</f>
        <v>0</v>
      </c>
      <c r="N7" s="107" t="s">
        <v>82</v>
      </c>
    </row>
    <row r="8" spans="1:10" s="12" customFormat="1" ht="78" customHeight="1">
      <c r="A8" s="61"/>
      <c r="B8" s="167" t="s">
        <v>29</v>
      </c>
      <c r="C8" s="168" t="s">
        <v>92</v>
      </c>
      <c r="D8" s="168" t="s">
        <v>83</v>
      </c>
      <c r="E8" s="168" t="s">
        <v>84</v>
      </c>
      <c r="F8" s="171" t="s">
        <v>32</v>
      </c>
      <c r="G8" s="167" t="s">
        <v>33</v>
      </c>
      <c r="H8" s="294" t="s">
        <v>255</v>
      </c>
      <c r="I8" s="294"/>
      <c r="J8" s="12" t="s">
        <v>96</v>
      </c>
    </row>
    <row r="9" spans="1:13" ht="16.5">
      <c r="A9" s="6"/>
      <c r="B9" s="53"/>
      <c r="C9" s="53"/>
      <c r="D9" s="53"/>
      <c r="E9" s="53"/>
      <c r="F9" s="53"/>
      <c r="G9" s="104"/>
      <c r="H9" s="219">
        <f aca="true" t="shared" si="0" ref="H9:H33">IF(D9-E9+F9&lt;0,"error en los datos introducidos",IF(OR(D9&gt;0,E9&gt;0,F9&gt;0),IF(G9&gt;0,G9*(D9+F9-E9),"error introducir el % de COV"),0))</f>
        <v>0</v>
      </c>
      <c r="I9" s="220"/>
      <c r="J9" s="22">
        <f>IF(H9&gt;0,"kg",0)</f>
        <v>0</v>
      </c>
      <c r="K9" s="172">
        <f>IF(C9=0,"",IF(OR(D9=0,E9=0,F9=0,G9=0),"error falta introducir datos necesarios",""))</f>
      </c>
      <c r="M9" s="2"/>
    </row>
    <row r="10" spans="1:13" ht="16.5">
      <c r="A10" s="6"/>
      <c r="B10" s="55"/>
      <c r="C10" s="55"/>
      <c r="D10" s="55"/>
      <c r="E10" s="55"/>
      <c r="F10" s="55"/>
      <c r="G10" s="93" t="s">
        <v>122</v>
      </c>
      <c r="H10" s="219">
        <f t="shared" si="0"/>
        <v>0</v>
      </c>
      <c r="I10" s="220"/>
      <c r="J10" s="22">
        <f aca="true" t="shared" si="1" ref="J10:J33">IF(H10&gt;0,"kg",0)</f>
        <v>0</v>
      </c>
      <c r="K10" s="172">
        <f aca="true" t="shared" si="2" ref="K10:K37">IF(C10=0,"",IF(OR(D10=0,E10=0,F10=0,G10=0),"error falta introducir datos necesarios",""))</f>
      </c>
      <c r="M10" s="2"/>
    </row>
    <row r="11" spans="1:13" ht="16.5">
      <c r="A11" s="6"/>
      <c r="B11" s="55"/>
      <c r="C11" s="55"/>
      <c r="D11" s="55"/>
      <c r="E11" s="55"/>
      <c r="F11" s="55"/>
      <c r="G11" s="93"/>
      <c r="H11" s="219">
        <f t="shared" si="0"/>
        <v>0</v>
      </c>
      <c r="I11" s="220"/>
      <c r="J11" s="22">
        <f t="shared" si="1"/>
        <v>0</v>
      </c>
      <c r="K11" s="172">
        <f t="shared" si="2"/>
      </c>
      <c r="M11" s="2"/>
    </row>
    <row r="12" spans="1:13" ht="16.5">
      <c r="A12" s="6"/>
      <c r="B12" s="55"/>
      <c r="C12" s="55"/>
      <c r="D12" s="55"/>
      <c r="E12" s="55"/>
      <c r="F12" s="55"/>
      <c r="G12" s="98"/>
      <c r="H12" s="219">
        <f t="shared" si="0"/>
        <v>0</v>
      </c>
      <c r="I12" s="220"/>
      <c r="J12" s="22">
        <f t="shared" si="1"/>
        <v>0</v>
      </c>
      <c r="K12" s="172">
        <f t="shared" si="2"/>
      </c>
      <c r="M12" s="2"/>
    </row>
    <row r="13" spans="1:13" ht="16.5">
      <c r="A13" s="6"/>
      <c r="B13" s="55"/>
      <c r="C13" s="55"/>
      <c r="D13" s="55"/>
      <c r="E13" s="55"/>
      <c r="F13" s="55"/>
      <c r="G13" s="94"/>
      <c r="H13" s="219">
        <f t="shared" si="0"/>
        <v>0</v>
      </c>
      <c r="I13" s="220"/>
      <c r="J13" s="22">
        <f t="shared" si="1"/>
        <v>0</v>
      </c>
      <c r="K13" s="172">
        <f t="shared" si="2"/>
      </c>
      <c r="M13" s="2"/>
    </row>
    <row r="14" spans="1:13" ht="16.5">
      <c r="A14" s="6"/>
      <c r="B14" s="55"/>
      <c r="C14" s="55"/>
      <c r="D14" s="55"/>
      <c r="E14" s="55"/>
      <c r="F14" s="55"/>
      <c r="G14" s="94"/>
      <c r="H14" s="219">
        <f t="shared" si="0"/>
        <v>0</v>
      </c>
      <c r="I14" s="220"/>
      <c r="J14" s="22">
        <f t="shared" si="1"/>
        <v>0</v>
      </c>
      <c r="K14" s="172">
        <f t="shared" si="2"/>
      </c>
      <c r="M14" s="2"/>
    </row>
    <row r="15" spans="1:13" ht="16.5">
      <c r="A15" s="6"/>
      <c r="B15" s="55"/>
      <c r="C15" s="55"/>
      <c r="D15" s="55"/>
      <c r="E15" s="55"/>
      <c r="F15" s="55"/>
      <c r="G15" s="94"/>
      <c r="H15" s="219">
        <f t="shared" si="0"/>
        <v>0</v>
      </c>
      <c r="I15" s="220"/>
      <c r="J15" s="22">
        <f t="shared" si="1"/>
        <v>0</v>
      </c>
      <c r="K15" s="172">
        <f t="shared" si="2"/>
      </c>
      <c r="M15" s="2"/>
    </row>
    <row r="16" spans="1:13" ht="16.5">
      <c r="A16" s="6"/>
      <c r="B16" s="55"/>
      <c r="C16" s="55"/>
      <c r="D16" s="55"/>
      <c r="E16" s="55"/>
      <c r="F16" s="55"/>
      <c r="G16" s="94"/>
      <c r="H16" s="219">
        <f t="shared" si="0"/>
        <v>0</v>
      </c>
      <c r="I16" s="220"/>
      <c r="J16" s="22">
        <f t="shared" si="1"/>
        <v>0</v>
      </c>
      <c r="K16" s="172">
        <f t="shared" si="2"/>
      </c>
      <c r="M16" s="2"/>
    </row>
    <row r="17" spans="1:13" ht="16.5">
      <c r="A17" s="6"/>
      <c r="B17" s="55"/>
      <c r="C17" s="55"/>
      <c r="D17" s="55"/>
      <c r="E17" s="55"/>
      <c r="F17" s="55"/>
      <c r="G17" s="94"/>
      <c r="H17" s="219">
        <f t="shared" si="0"/>
        <v>0</v>
      </c>
      <c r="I17" s="220"/>
      <c r="J17" s="22">
        <f t="shared" si="1"/>
        <v>0</v>
      </c>
      <c r="K17" s="172">
        <f t="shared" si="2"/>
      </c>
      <c r="M17" s="2"/>
    </row>
    <row r="18" spans="1:13" ht="16.5">
      <c r="A18" s="6"/>
      <c r="B18" s="55"/>
      <c r="C18" s="55"/>
      <c r="D18" s="55"/>
      <c r="E18" s="55"/>
      <c r="F18" s="55"/>
      <c r="G18" s="94"/>
      <c r="H18" s="219">
        <f t="shared" si="0"/>
        <v>0</v>
      </c>
      <c r="I18" s="220"/>
      <c r="J18" s="22">
        <f t="shared" si="1"/>
        <v>0</v>
      </c>
      <c r="K18" s="172">
        <f t="shared" si="2"/>
      </c>
      <c r="M18" s="2"/>
    </row>
    <row r="19" spans="1:13" ht="16.5">
      <c r="A19" s="6"/>
      <c r="B19" s="55"/>
      <c r="C19" s="55"/>
      <c r="D19" s="55"/>
      <c r="E19" s="55"/>
      <c r="F19" s="55"/>
      <c r="G19" s="94"/>
      <c r="H19" s="219">
        <f t="shared" si="0"/>
        <v>0</v>
      </c>
      <c r="I19" s="220"/>
      <c r="J19" s="22">
        <f t="shared" si="1"/>
        <v>0</v>
      </c>
      <c r="K19" s="172">
        <f t="shared" si="2"/>
      </c>
      <c r="M19" s="2"/>
    </row>
    <row r="20" spans="1:13" ht="16.5">
      <c r="A20" s="6"/>
      <c r="B20" s="55"/>
      <c r="C20" s="55"/>
      <c r="D20" s="55"/>
      <c r="E20" s="55"/>
      <c r="F20" s="55"/>
      <c r="G20" s="94"/>
      <c r="H20" s="219">
        <f t="shared" si="0"/>
        <v>0</v>
      </c>
      <c r="I20" s="220"/>
      <c r="J20" s="22">
        <f t="shared" si="1"/>
        <v>0</v>
      </c>
      <c r="K20" s="172">
        <f t="shared" si="2"/>
      </c>
      <c r="M20" s="2"/>
    </row>
    <row r="21" spans="1:13" ht="16.5">
      <c r="A21" s="6"/>
      <c r="B21" s="55"/>
      <c r="C21" s="55"/>
      <c r="D21" s="55"/>
      <c r="E21" s="55"/>
      <c r="F21" s="55"/>
      <c r="G21" s="94"/>
      <c r="H21" s="219">
        <f t="shared" si="0"/>
        <v>0</v>
      </c>
      <c r="I21" s="220"/>
      <c r="J21" s="22">
        <f t="shared" si="1"/>
        <v>0</v>
      </c>
      <c r="K21" s="172">
        <f t="shared" si="2"/>
      </c>
      <c r="M21" s="2"/>
    </row>
    <row r="22" spans="1:13" ht="16.5">
      <c r="A22" s="6"/>
      <c r="B22" s="55"/>
      <c r="C22" s="55"/>
      <c r="D22" s="55"/>
      <c r="E22" s="55"/>
      <c r="F22" s="55"/>
      <c r="G22" s="94"/>
      <c r="H22" s="219">
        <f t="shared" si="0"/>
        <v>0</v>
      </c>
      <c r="I22" s="220"/>
      <c r="J22" s="22">
        <f t="shared" si="1"/>
        <v>0</v>
      </c>
      <c r="K22" s="172">
        <f t="shared" si="2"/>
      </c>
      <c r="M22" s="2"/>
    </row>
    <row r="23" spans="1:13" ht="16.5">
      <c r="A23" s="6"/>
      <c r="B23" s="55"/>
      <c r="C23" s="55"/>
      <c r="D23" s="55"/>
      <c r="E23" s="55"/>
      <c r="F23" s="55"/>
      <c r="G23" s="94"/>
      <c r="H23" s="219">
        <f t="shared" si="0"/>
        <v>0</v>
      </c>
      <c r="I23" s="220"/>
      <c r="J23" s="22">
        <f t="shared" si="1"/>
        <v>0</v>
      </c>
      <c r="K23" s="172">
        <f t="shared" si="2"/>
      </c>
      <c r="M23" s="2"/>
    </row>
    <row r="24" spans="1:13" ht="16.5">
      <c r="A24" s="6"/>
      <c r="B24" s="55"/>
      <c r="C24" s="55"/>
      <c r="D24" s="55"/>
      <c r="E24" s="55"/>
      <c r="F24" s="55"/>
      <c r="G24" s="94"/>
      <c r="H24" s="219">
        <f t="shared" si="0"/>
        <v>0</v>
      </c>
      <c r="I24" s="220"/>
      <c r="J24" s="22">
        <f t="shared" si="1"/>
        <v>0</v>
      </c>
      <c r="K24" s="172">
        <f t="shared" si="2"/>
      </c>
      <c r="M24" s="2"/>
    </row>
    <row r="25" spans="1:13" ht="16.5">
      <c r="A25" s="6"/>
      <c r="B25" s="55"/>
      <c r="C25" s="55"/>
      <c r="D25" s="55"/>
      <c r="E25" s="55"/>
      <c r="F25" s="55"/>
      <c r="G25" s="94"/>
      <c r="H25" s="219">
        <f t="shared" si="0"/>
        <v>0</v>
      </c>
      <c r="I25" s="220"/>
      <c r="J25" s="22">
        <f t="shared" si="1"/>
        <v>0</v>
      </c>
      <c r="K25" s="172">
        <f t="shared" si="2"/>
      </c>
      <c r="M25" s="2"/>
    </row>
    <row r="26" spans="1:13" ht="16.5">
      <c r="A26" s="6"/>
      <c r="B26" s="55"/>
      <c r="C26" s="55"/>
      <c r="D26" s="55"/>
      <c r="E26" s="55"/>
      <c r="F26" s="55"/>
      <c r="G26" s="94"/>
      <c r="H26" s="219">
        <f t="shared" si="0"/>
        <v>0</v>
      </c>
      <c r="I26" s="220"/>
      <c r="J26" s="22">
        <f t="shared" si="1"/>
        <v>0</v>
      </c>
      <c r="K26" s="172">
        <f t="shared" si="2"/>
      </c>
      <c r="M26" s="2"/>
    </row>
    <row r="27" spans="1:13" ht="16.5">
      <c r="A27" s="6"/>
      <c r="B27" s="55"/>
      <c r="C27" s="55"/>
      <c r="D27" s="55"/>
      <c r="E27" s="55"/>
      <c r="F27" s="55"/>
      <c r="G27" s="94"/>
      <c r="H27" s="219">
        <f t="shared" si="0"/>
        <v>0</v>
      </c>
      <c r="I27" s="220"/>
      <c r="J27" s="22">
        <f t="shared" si="1"/>
        <v>0</v>
      </c>
      <c r="K27" s="172">
        <f t="shared" si="2"/>
      </c>
      <c r="M27" s="2"/>
    </row>
    <row r="28" spans="1:13" ht="16.5">
      <c r="A28" s="6"/>
      <c r="B28" s="55"/>
      <c r="C28" s="55"/>
      <c r="D28" s="55"/>
      <c r="E28" s="55"/>
      <c r="F28" s="55"/>
      <c r="G28" s="94"/>
      <c r="H28" s="219">
        <f t="shared" si="0"/>
        <v>0</v>
      </c>
      <c r="I28" s="220"/>
      <c r="J28" s="22">
        <f t="shared" si="1"/>
        <v>0</v>
      </c>
      <c r="K28" s="172">
        <f t="shared" si="2"/>
      </c>
      <c r="M28" s="2"/>
    </row>
    <row r="29" spans="1:13" ht="16.5">
      <c r="A29" s="6"/>
      <c r="B29" s="55"/>
      <c r="C29" s="55"/>
      <c r="D29" s="55"/>
      <c r="E29" s="55"/>
      <c r="F29" s="55"/>
      <c r="G29" s="94"/>
      <c r="H29" s="219">
        <f t="shared" si="0"/>
        <v>0</v>
      </c>
      <c r="I29" s="220"/>
      <c r="J29" s="22">
        <f t="shared" si="1"/>
        <v>0</v>
      </c>
      <c r="K29" s="172">
        <f t="shared" si="2"/>
      </c>
      <c r="M29" s="2"/>
    </row>
    <row r="30" spans="1:13" ht="16.5">
      <c r="A30" s="6"/>
      <c r="B30" s="55"/>
      <c r="C30" s="55"/>
      <c r="D30" s="55"/>
      <c r="E30" s="55"/>
      <c r="F30" s="55"/>
      <c r="G30" s="94"/>
      <c r="H30" s="219">
        <f t="shared" si="0"/>
        <v>0</v>
      </c>
      <c r="I30" s="220"/>
      <c r="J30" s="22">
        <f t="shared" si="1"/>
        <v>0</v>
      </c>
      <c r="K30" s="172">
        <f t="shared" si="2"/>
      </c>
      <c r="M30" s="2"/>
    </row>
    <row r="31" spans="1:13" ht="16.5">
      <c r="A31" s="6"/>
      <c r="B31" s="55"/>
      <c r="C31" s="55"/>
      <c r="D31" s="55"/>
      <c r="E31" s="55"/>
      <c r="F31" s="55"/>
      <c r="G31" s="94"/>
      <c r="H31" s="219">
        <f t="shared" si="0"/>
        <v>0</v>
      </c>
      <c r="I31" s="220"/>
      <c r="J31" s="22">
        <f t="shared" si="1"/>
        <v>0</v>
      </c>
      <c r="K31" s="172">
        <f t="shared" si="2"/>
      </c>
      <c r="M31" s="2"/>
    </row>
    <row r="32" spans="1:13" ht="16.5">
      <c r="A32" s="6"/>
      <c r="B32" s="55"/>
      <c r="C32" s="55"/>
      <c r="D32" s="55"/>
      <c r="E32" s="55"/>
      <c r="F32" s="55"/>
      <c r="G32" s="94"/>
      <c r="H32" s="219">
        <f t="shared" si="0"/>
        <v>0</v>
      </c>
      <c r="I32" s="220"/>
      <c r="J32" s="22">
        <f t="shared" si="1"/>
        <v>0</v>
      </c>
      <c r="K32" s="172">
        <f t="shared" si="2"/>
      </c>
      <c r="M32" s="2"/>
    </row>
    <row r="33" spans="1:13" ht="16.5">
      <c r="A33" s="6"/>
      <c r="B33" s="55"/>
      <c r="C33" s="55"/>
      <c r="D33" s="55"/>
      <c r="E33" s="55"/>
      <c r="F33" s="55"/>
      <c r="G33" s="94"/>
      <c r="H33" s="219">
        <f t="shared" si="0"/>
        <v>0</v>
      </c>
      <c r="I33" s="220"/>
      <c r="J33" s="22">
        <f t="shared" si="1"/>
        <v>0</v>
      </c>
      <c r="K33" s="172">
        <f t="shared" si="2"/>
      </c>
      <c r="M33" s="2"/>
    </row>
    <row r="34" spans="1:13" s="51" customFormat="1" ht="16.5">
      <c r="A34" s="22"/>
      <c r="B34" s="22"/>
      <c r="C34" s="22"/>
      <c r="D34" s="22"/>
      <c r="E34" s="22"/>
      <c r="F34" s="22"/>
      <c r="G34" s="101"/>
      <c r="H34" s="102"/>
      <c r="I34" s="102"/>
      <c r="J34" s="22"/>
      <c r="K34" s="172">
        <f t="shared" si="2"/>
      </c>
      <c r="M34" s="22"/>
    </row>
    <row r="35" spans="1:13" ht="18" customHeight="1">
      <c r="A35" s="173"/>
      <c r="B35" s="173"/>
      <c r="C35" s="173"/>
      <c r="D35" s="173"/>
      <c r="E35" s="173"/>
      <c r="F35" s="173"/>
      <c r="G35" s="173"/>
      <c r="H35" s="173"/>
      <c r="I35" s="173"/>
      <c r="J35" s="173"/>
      <c r="K35" s="172">
        <f t="shared" si="2"/>
      </c>
      <c r="L35" s="173"/>
      <c r="M35" s="173"/>
    </row>
    <row r="36" spans="1:13" s="51" customFormat="1" ht="15" customHeight="1">
      <c r="A36" s="173"/>
      <c r="B36" s="173"/>
      <c r="C36" s="173"/>
      <c r="D36" s="173"/>
      <c r="E36" s="173"/>
      <c r="F36" s="173"/>
      <c r="G36" s="173"/>
      <c r="H36" s="173"/>
      <c r="I36" s="173"/>
      <c r="J36" s="173"/>
      <c r="K36" s="172">
        <f t="shared" si="2"/>
      </c>
      <c r="L36" s="173"/>
      <c r="M36" s="173"/>
    </row>
    <row r="37" spans="1:13" ht="30.75" customHeight="1">
      <c r="A37" s="173"/>
      <c r="B37" s="173"/>
      <c r="C37" s="173"/>
      <c r="D37" s="173"/>
      <c r="E37" s="173"/>
      <c r="F37" s="173"/>
      <c r="G37" s="173"/>
      <c r="H37" s="173"/>
      <c r="I37" s="173"/>
      <c r="J37" s="173"/>
      <c r="K37" s="172">
        <f t="shared" si="2"/>
      </c>
      <c r="L37" s="99"/>
      <c r="M37" s="99"/>
    </row>
    <row r="38" spans="1:11" ht="23.25" thickBot="1">
      <c r="A38" s="110" t="s">
        <v>275</v>
      </c>
      <c r="B38" s="22"/>
      <c r="C38" s="22"/>
      <c r="D38" s="22"/>
      <c r="E38" s="22"/>
      <c r="F38" s="22"/>
      <c r="G38" s="22"/>
      <c r="H38" s="22"/>
      <c r="I38" s="22"/>
      <c r="J38" s="22"/>
      <c r="K38" s="22"/>
    </row>
    <row r="39" spans="1:14" ht="18.75" thickBot="1">
      <c r="A39" s="2"/>
      <c r="B39" s="2"/>
      <c r="C39" s="2"/>
      <c r="D39" s="2"/>
      <c r="E39" s="2"/>
      <c r="F39" s="2"/>
      <c r="G39" s="2"/>
      <c r="H39" s="2"/>
      <c r="I39" s="2"/>
      <c r="J39" s="2"/>
      <c r="L39" s="111" t="s">
        <v>35</v>
      </c>
      <c r="M39" s="217">
        <f>SUM(K41:K47)</f>
        <v>0</v>
      </c>
      <c r="N39" s="112">
        <f>N3</f>
        <v>0</v>
      </c>
    </row>
    <row r="40" spans="1:12" ht="65.25" customHeight="1">
      <c r="A40" s="167" t="s">
        <v>34</v>
      </c>
      <c r="B40" s="167" t="s">
        <v>29</v>
      </c>
      <c r="C40" s="168" t="s">
        <v>92</v>
      </c>
      <c r="D40" s="294" t="s">
        <v>93</v>
      </c>
      <c r="E40" s="294"/>
      <c r="F40" s="169" t="s">
        <v>23</v>
      </c>
      <c r="G40" s="202" t="s">
        <v>30</v>
      </c>
      <c r="H40" s="202" t="s">
        <v>31</v>
      </c>
      <c r="I40" s="171" t="s">
        <v>32</v>
      </c>
      <c r="J40" s="167" t="s">
        <v>33</v>
      </c>
      <c r="K40" s="168" t="s">
        <v>255</v>
      </c>
      <c r="L40" s="12" t="s">
        <v>96</v>
      </c>
    </row>
    <row r="41" spans="1:12" ht="15.75" customHeight="1">
      <c r="A41" s="53"/>
      <c r="B41" s="53"/>
      <c r="C41" s="53"/>
      <c r="D41" s="293"/>
      <c r="E41" s="293"/>
      <c r="F41" s="53"/>
      <c r="G41" s="53"/>
      <c r="H41" s="53"/>
      <c r="I41" s="53"/>
      <c r="J41" s="103"/>
      <c r="K41" s="221">
        <f aca="true" t="shared" si="3" ref="K41:K49">IF(G41-H41+I41&lt;0,"error en los datos introducidos",IF(OR(G41&gt;0,H41&gt;0,I41&gt;0),IF(J41&gt;0,J41*(G41+I41-H41),"error introducir el % de COV"),0))</f>
        <v>0</v>
      </c>
      <c r="L41" s="22">
        <f aca="true" t="shared" si="4" ref="L41:L49">IF(K41&gt;0,"kg",0)</f>
        <v>0</v>
      </c>
    </row>
    <row r="42" spans="1:12" ht="15.75" customHeight="1">
      <c r="A42" s="55"/>
      <c r="B42" s="55"/>
      <c r="C42" s="55"/>
      <c r="D42" s="292"/>
      <c r="E42" s="292"/>
      <c r="F42" s="55"/>
      <c r="G42" s="55"/>
      <c r="H42" s="55"/>
      <c r="I42" s="55"/>
      <c r="J42" s="97"/>
      <c r="K42" s="221">
        <f t="shared" si="3"/>
        <v>0</v>
      </c>
      <c r="L42" s="22">
        <f t="shared" si="4"/>
        <v>0</v>
      </c>
    </row>
    <row r="43" spans="1:12" ht="16.5">
      <c r="A43" s="55"/>
      <c r="B43" s="55"/>
      <c r="C43" s="55"/>
      <c r="D43" s="292"/>
      <c r="E43" s="292"/>
      <c r="F43" s="55"/>
      <c r="G43" s="55"/>
      <c r="H43" s="55"/>
      <c r="I43" s="55"/>
      <c r="J43" s="97"/>
      <c r="K43" s="221">
        <f t="shared" si="3"/>
        <v>0</v>
      </c>
      <c r="L43" s="22">
        <f t="shared" si="4"/>
        <v>0</v>
      </c>
    </row>
    <row r="44" spans="1:12" ht="16.5">
      <c r="A44" s="55"/>
      <c r="B44" s="55"/>
      <c r="C44" s="55"/>
      <c r="D44" s="292"/>
      <c r="E44" s="292"/>
      <c r="F44" s="55"/>
      <c r="G44" s="55"/>
      <c r="H44" s="55"/>
      <c r="I44" s="55"/>
      <c r="J44" s="97"/>
      <c r="K44" s="221">
        <f t="shared" si="3"/>
        <v>0</v>
      </c>
      <c r="L44" s="22">
        <f t="shared" si="4"/>
        <v>0</v>
      </c>
    </row>
    <row r="45" spans="1:12" ht="16.5">
      <c r="A45" s="55"/>
      <c r="B45" s="55"/>
      <c r="C45" s="55"/>
      <c r="D45" s="292"/>
      <c r="E45" s="292"/>
      <c r="F45" s="55"/>
      <c r="G45" s="55"/>
      <c r="H45" s="55"/>
      <c r="I45" s="55"/>
      <c r="J45" s="97"/>
      <c r="K45" s="221">
        <f t="shared" si="3"/>
        <v>0</v>
      </c>
      <c r="L45" s="22">
        <f t="shared" si="4"/>
        <v>0</v>
      </c>
    </row>
    <row r="46" spans="1:12" ht="16.5">
      <c r="A46" s="55"/>
      <c r="B46" s="55"/>
      <c r="C46" s="55"/>
      <c r="D46" s="292"/>
      <c r="E46" s="292"/>
      <c r="F46" s="55"/>
      <c r="G46" s="55"/>
      <c r="H46" s="55"/>
      <c r="I46" s="55"/>
      <c r="J46" s="97"/>
      <c r="K46" s="221">
        <f t="shared" si="3"/>
        <v>0</v>
      </c>
      <c r="L46" s="22">
        <f t="shared" si="4"/>
        <v>0</v>
      </c>
    </row>
    <row r="47" spans="1:13" s="51" customFormat="1" ht="18">
      <c r="A47" s="55"/>
      <c r="B47" s="55"/>
      <c r="C47" s="55"/>
      <c r="D47" s="292"/>
      <c r="E47" s="292"/>
      <c r="F47" s="55"/>
      <c r="G47" s="55"/>
      <c r="H47" s="55"/>
      <c r="I47" s="55"/>
      <c r="J47" s="97"/>
      <c r="K47" s="221">
        <f t="shared" si="3"/>
        <v>0</v>
      </c>
      <c r="L47" s="22">
        <f t="shared" si="4"/>
        <v>0</v>
      </c>
      <c r="M47" s="218"/>
    </row>
    <row r="48" spans="1:13" ht="18">
      <c r="A48" s="55"/>
      <c r="B48" s="55"/>
      <c r="C48" s="55"/>
      <c r="D48" s="292"/>
      <c r="E48" s="292"/>
      <c r="F48" s="55"/>
      <c r="G48" s="55"/>
      <c r="H48" s="55"/>
      <c r="I48" s="55"/>
      <c r="J48" s="97"/>
      <c r="K48" s="221">
        <f t="shared" si="3"/>
        <v>0</v>
      </c>
      <c r="L48" s="22">
        <f t="shared" si="4"/>
        <v>0</v>
      </c>
      <c r="M48" s="218"/>
    </row>
    <row r="49" spans="1:13" ht="18">
      <c r="A49" s="55"/>
      <c r="B49" s="55"/>
      <c r="C49" s="55"/>
      <c r="D49" s="292"/>
      <c r="E49" s="292"/>
      <c r="F49" s="55"/>
      <c r="G49" s="55"/>
      <c r="H49" s="55"/>
      <c r="I49" s="55"/>
      <c r="J49" s="97"/>
      <c r="K49" s="221">
        <f t="shared" si="3"/>
        <v>0</v>
      </c>
      <c r="L49" s="22">
        <f t="shared" si="4"/>
        <v>0</v>
      </c>
      <c r="M49" s="52"/>
    </row>
    <row r="50" spans="1:11" ht="18.75" customHeight="1">
      <c r="A50" s="297"/>
      <c r="B50" s="297"/>
      <c r="C50" s="297"/>
      <c r="D50" s="297"/>
      <c r="E50" s="297"/>
      <c r="F50" s="297"/>
      <c r="G50" s="297"/>
      <c r="H50" s="297"/>
      <c r="I50" s="297"/>
      <c r="J50" s="297"/>
      <c r="K50" s="297"/>
    </row>
    <row r="51" spans="1:14" ht="22.5" customHeight="1">
      <c r="A51" s="298" t="s">
        <v>278</v>
      </c>
      <c r="B51" s="298"/>
      <c r="C51" s="298"/>
      <c r="D51" s="298"/>
      <c r="E51" s="298"/>
      <c r="F51" s="298"/>
      <c r="G51" s="298"/>
      <c r="H51" s="298"/>
      <c r="I51" s="298"/>
      <c r="J51" s="298"/>
      <c r="K51" s="298"/>
      <c r="L51" s="298"/>
      <c r="M51" s="298"/>
      <c r="N51" s="298"/>
    </row>
    <row r="52" spans="1:14" ht="17.25" customHeight="1" thickBot="1">
      <c r="A52" s="298"/>
      <c r="B52" s="298"/>
      <c r="C52" s="298"/>
      <c r="D52" s="298"/>
      <c r="E52" s="298"/>
      <c r="F52" s="298"/>
      <c r="G52" s="298"/>
      <c r="H52" s="298"/>
      <c r="I52" s="298"/>
      <c r="J52" s="298"/>
      <c r="K52" s="298"/>
      <c r="L52" s="298"/>
      <c r="M52" s="298"/>
      <c r="N52" s="298"/>
    </row>
    <row r="53" spans="1:14" ht="17.25" customHeight="1" thickBot="1">
      <c r="A53" s="113"/>
      <c r="B53" s="113"/>
      <c r="C53" s="113"/>
      <c r="D53" s="113"/>
      <c r="E53" s="113"/>
      <c r="F53" s="113"/>
      <c r="G53" s="113"/>
      <c r="H53" s="113"/>
      <c r="I53" s="113"/>
      <c r="J53" s="113"/>
      <c r="K53" s="113"/>
      <c r="L53" s="114" t="s">
        <v>35</v>
      </c>
      <c r="M53" s="217">
        <f>SUM(K55:K58)</f>
        <v>0</v>
      </c>
      <c r="N53" s="112">
        <f>N3</f>
        <v>0</v>
      </c>
    </row>
    <row r="54" spans="1:12" ht="50.25" customHeight="1">
      <c r="A54" s="167" t="s">
        <v>34</v>
      </c>
      <c r="B54" s="167" t="s">
        <v>29</v>
      </c>
      <c r="C54" s="168" t="s">
        <v>92</v>
      </c>
      <c r="D54" s="294" t="s">
        <v>93</v>
      </c>
      <c r="E54" s="294"/>
      <c r="F54" s="169" t="s">
        <v>23</v>
      </c>
      <c r="G54" s="170" t="s">
        <v>30</v>
      </c>
      <c r="H54" s="170" t="s">
        <v>31</v>
      </c>
      <c r="I54" s="171" t="s">
        <v>32</v>
      </c>
      <c r="J54" s="167" t="s">
        <v>33</v>
      </c>
      <c r="K54" s="168" t="s">
        <v>255</v>
      </c>
      <c r="L54" s="12" t="s">
        <v>96</v>
      </c>
    </row>
    <row r="55" spans="1:12" ht="16.5">
      <c r="A55" s="53"/>
      <c r="B55" s="53"/>
      <c r="C55" s="53"/>
      <c r="D55" s="293"/>
      <c r="E55" s="293"/>
      <c r="F55" s="53"/>
      <c r="G55" s="53"/>
      <c r="H55" s="53"/>
      <c r="I55" s="53"/>
      <c r="J55" s="103"/>
      <c r="K55" s="221">
        <f aca="true" t="shared" si="5" ref="K55:K61">IF(G55-H55+I55&lt;0,"error en los datos introducidos",IF(OR(G55&gt;0,H55&gt;0,I55&gt;0),IF(J55&gt;0,J55*(G55+I55-H55),"error introducir el % de COV"),0))</f>
        <v>0</v>
      </c>
      <c r="L55" s="22">
        <f>IF(K55&gt;0,"kg",0)</f>
        <v>0</v>
      </c>
    </row>
    <row r="56" spans="1:12" ht="16.5">
      <c r="A56" s="55"/>
      <c r="B56" s="55"/>
      <c r="C56" s="55"/>
      <c r="D56" s="292"/>
      <c r="E56" s="292"/>
      <c r="F56" s="55"/>
      <c r="G56" s="55"/>
      <c r="H56" s="55"/>
      <c r="I56" s="55"/>
      <c r="J56" s="97"/>
      <c r="K56" s="221">
        <f t="shared" si="5"/>
        <v>0</v>
      </c>
      <c r="L56" s="22">
        <f aca="true" t="shared" si="6" ref="L56:L61">IF(K56&gt;0,"kg",0)</f>
        <v>0</v>
      </c>
    </row>
    <row r="57" spans="1:12" ht="16.5">
      <c r="A57" s="55"/>
      <c r="B57" s="55"/>
      <c r="C57" s="55"/>
      <c r="D57" s="292"/>
      <c r="E57" s="292"/>
      <c r="F57" s="55"/>
      <c r="G57" s="55"/>
      <c r="H57" s="55"/>
      <c r="I57" s="55"/>
      <c r="J57" s="97"/>
      <c r="K57" s="221">
        <f t="shared" si="5"/>
        <v>0</v>
      </c>
      <c r="L57" s="22">
        <f t="shared" si="6"/>
        <v>0</v>
      </c>
    </row>
    <row r="58" spans="1:12" ht="16.5">
      <c r="A58" s="55"/>
      <c r="B58" s="55"/>
      <c r="C58" s="55"/>
      <c r="D58" s="292"/>
      <c r="E58" s="292"/>
      <c r="F58" s="55"/>
      <c r="G58" s="55"/>
      <c r="H58" s="55"/>
      <c r="I58" s="55"/>
      <c r="J58" s="97"/>
      <c r="K58" s="221">
        <f t="shared" si="5"/>
        <v>0</v>
      </c>
      <c r="L58" s="22">
        <f t="shared" si="6"/>
        <v>0</v>
      </c>
    </row>
    <row r="59" spans="1:13" s="51" customFormat="1" ht="18">
      <c r="A59" s="55"/>
      <c r="B59" s="55"/>
      <c r="C59" s="55"/>
      <c r="D59" s="292"/>
      <c r="E59" s="292"/>
      <c r="F59" s="55"/>
      <c r="G59" s="55"/>
      <c r="H59" s="55"/>
      <c r="I59" s="55"/>
      <c r="J59" s="97"/>
      <c r="K59" s="221">
        <f t="shared" si="5"/>
        <v>0</v>
      </c>
      <c r="L59" s="22">
        <f t="shared" si="6"/>
        <v>0</v>
      </c>
      <c r="M59" s="218"/>
    </row>
    <row r="60" spans="1:13" ht="18">
      <c r="A60" s="55"/>
      <c r="B60" s="55"/>
      <c r="C60" s="55"/>
      <c r="D60" s="292"/>
      <c r="E60" s="292"/>
      <c r="F60" s="55"/>
      <c r="G60" s="55"/>
      <c r="H60" s="55"/>
      <c r="I60" s="55"/>
      <c r="J60" s="97"/>
      <c r="K60" s="221">
        <f t="shared" si="5"/>
        <v>0</v>
      </c>
      <c r="L60" s="22">
        <f t="shared" si="6"/>
        <v>0</v>
      </c>
      <c r="M60" s="173"/>
    </row>
    <row r="61" spans="1:13" ht="18">
      <c r="A61" s="55"/>
      <c r="B61" s="55"/>
      <c r="C61" s="55"/>
      <c r="D61" s="292"/>
      <c r="E61" s="292"/>
      <c r="F61" s="55"/>
      <c r="G61" s="55"/>
      <c r="H61" s="55"/>
      <c r="I61" s="55"/>
      <c r="J61" s="97"/>
      <c r="K61" s="221">
        <f t="shared" si="5"/>
        <v>0</v>
      </c>
      <c r="L61" s="22">
        <f t="shared" si="6"/>
        <v>0</v>
      </c>
      <c r="M61" s="173"/>
    </row>
    <row r="62" spans="1:13" ht="18">
      <c r="A62" s="173"/>
      <c r="B62" s="173"/>
      <c r="C62" s="173"/>
      <c r="D62" s="173"/>
      <c r="E62" s="173"/>
      <c r="F62" s="173"/>
      <c r="G62" s="173"/>
      <c r="H62" s="173"/>
      <c r="I62" s="173"/>
      <c r="J62" s="173"/>
      <c r="K62" s="173"/>
      <c r="L62" s="173"/>
      <c r="M62" s="173"/>
    </row>
  </sheetData>
  <sheetProtection/>
  <mergeCells count="22">
    <mergeCell ref="D44:E44"/>
    <mergeCell ref="D60:E60"/>
    <mergeCell ref="D56:E56"/>
    <mergeCell ref="D48:E48"/>
    <mergeCell ref="D57:E57"/>
    <mergeCell ref="A51:N52"/>
    <mergeCell ref="B3:K4"/>
    <mergeCell ref="H8:I8"/>
    <mergeCell ref="D40:E40"/>
    <mergeCell ref="D47:E47"/>
    <mergeCell ref="D45:E45"/>
    <mergeCell ref="A50:K50"/>
    <mergeCell ref="D49:E49"/>
    <mergeCell ref="D41:E41"/>
    <mergeCell ref="D43:E43"/>
    <mergeCell ref="D42:E42"/>
    <mergeCell ref="D61:E61"/>
    <mergeCell ref="D58:E58"/>
    <mergeCell ref="D55:E55"/>
    <mergeCell ref="D54:E54"/>
    <mergeCell ref="D46:E46"/>
    <mergeCell ref="D59:E59"/>
  </mergeCells>
  <printOptions/>
  <pageMargins left="0.7480314960629921" right="0.7480314960629921" top="0.984251968503937" bottom="0.984251968503937" header="0" footer="0"/>
  <pageSetup horizontalDpi="600" verticalDpi="600" orientation="landscape" paperSize="9" scale="57" r:id="rId4"/>
  <headerFooter alignWithMargins="0">
    <oddHeader>&amp;R&amp;G</oddHeader>
  </headerFooter>
  <rowBreaks count="1" manualBreakCount="1">
    <brk id="33" max="13"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B1" sqref="B1"/>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12" customHeight="1"/>
    <row r="2" spans="1:14" s="120" customFormat="1" ht="21" thickBot="1">
      <c r="A2" s="244">
        <f>PGD!C2</f>
        <v>0</v>
      </c>
      <c r="B2" s="244"/>
      <c r="C2" s="244"/>
      <c r="D2" s="244"/>
      <c r="E2" s="244"/>
      <c r="F2" s="244"/>
      <c r="G2" s="244"/>
      <c r="H2" s="244"/>
      <c r="I2" s="244"/>
      <c r="J2" s="244"/>
      <c r="K2" s="244"/>
      <c r="L2" s="244" t="s">
        <v>98</v>
      </c>
      <c r="M2" s="244">
        <f>PGD!C5</f>
        <v>0</v>
      </c>
      <c r="N2" s="244"/>
    </row>
    <row r="3" spans="1:14" ht="75" customHeight="1" thickBot="1">
      <c r="A3" s="65" t="s">
        <v>37</v>
      </c>
      <c r="B3" s="295" t="s">
        <v>48</v>
      </c>
      <c r="C3" s="295"/>
      <c r="D3" s="295"/>
      <c r="E3" s="295"/>
      <c r="F3" s="295"/>
      <c r="G3" s="295"/>
      <c r="H3" s="295"/>
      <c r="I3" s="295"/>
      <c r="J3" s="295"/>
      <c r="K3" s="295"/>
      <c r="L3" s="242" t="s">
        <v>49</v>
      </c>
      <c r="M3" s="243"/>
      <c r="N3" t="s">
        <v>82</v>
      </c>
    </row>
    <row r="4" spans="1:13" ht="16.5" customHeight="1">
      <c r="A4" s="28"/>
      <c r="B4" s="29"/>
      <c r="C4" s="29"/>
      <c r="D4" s="29"/>
      <c r="E4" s="29"/>
      <c r="F4" s="29"/>
      <c r="G4" s="29"/>
      <c r="H4" s="29"/>
      <c r="I4" s="29"/>
      <c r="J4" s="29"/>
      <c r="K4" s="29"/>
      <c r="L4" s="23"/>
      <c r="M4" s="22"/>
    </row>
    <row r="5" spans="1:13" ht="16.5" customHeight="1">
      <c r="A5" s="299" t="s">
        <v>127</v>
      </c>
      <c r="B5" s="299"/>
      <c r="C5" s="299"/>
      <c r="D5" s="299"/>
      <c r="E5" s="299"/>
      <c r="F5" s="299"/>
      <c r="G5" s="299"/>
      <c r="H5" s="299"/>
      <c r="I5" s="299"/>
      <c r="J5" s="299"/>
      <c r="K5" s="299"/>
      <c r="L5" s="299"/>
      <c r="M5" s="299"/>
    </row>
    <row r="6" spans="1:13" ht="16.5" customHeight="1" thickBot="1">
      <c r="A6" s="299"/>
      <c r="B6" s="299"/>
      <c r="C6" s="299"/>
      <c r="D6" s="299"/>
      <c r="E6" s="299"/>
      <c r="F6" s="299"/>
      <c r="G6" s="299"/>
      <c r="H6" s="299"/>
      <c r="I6" s="299"/>
      <c r="J6" s="299"/>
      <c r="K6" s="299"/>
      <c r="L6" s="299"/>
      <c r="M6" s="299"/>
    </row>
    <row r="7" spans="1:13" s="22" customFormat="1" ht="37.5" customHeight="1" thickBot="1">
      <c r="A7" s="300"/>
      <c r="B7" s="301"/>
      <c r="C7" s="301"/>
      <c r="D7" s="301"/>
      <c r="E7" s="301"/>
      <c r="F7" s="301"/>
      <c r="G7" s="301"/>
      <c r="H7" s="301"/>
      <c r="I7" s="301"/>
      <c r="J7" s="301"/>
      <c r="K7" s="301"/>
      <c r="L7" s="301"/>
      <c r="M7" s="302"/>
    </row>
    <row r="8" spans="1:13" s="22" customFormat="1" ht="17.25" thickBot="1">
      <c r="A8" s="64" t="s">
        <v>80</v>
      </c>
      <c r="B8" s="32"/>
      <c r="C8" s="32"/>
      <c r="D8" s="33"/>
      <c r="E8" s="33"/>
      <c r="F8" s="34"/>
      <c r="G8" s="32"/>
      <c r="H8" s="33"/>
      <c r="I8" s="33"/>
      <c r="J8" s="33"/>
      <c r="K8" s="33"/>
      <c r="L8" s="33"/>
      <c r="M8" s="23"/>
    </row>
    <row r="9" spans="1:13" s="22" customFormat="1" ht="68.25" customHeight="1" thickBot="1">
      <c r="A9" s="300"/>
      <c r="B9" s="301"/>
      <c r="C9" s="301"/>
      <c r="D9" s="301"/>
      <c r="E9" s="301"/>
      <c r="F9" s="301"/>
      <c r="G9" s="301"/>
      <c r="H9" s="301"/>
      <c r="I9" s="301"/>
      <c r="J9" s="301"/>
      <c r="K9" s="301"/>
      <c r="L9" s="301"/>
      <c r="M9" s="302"/>
    </row>
    <row r="10" spans="1:13" ht="15.75">
      <c r="A10" s="24"/>
      <c r="B10" s="24"/>
      <c r="C10" s="24"/>
      <c r="D10" s="24"/>
      <c r="E10" s="24"/>
      <c r="F10" s="24"/>
      <c r="G10" s="25"/>
      <c r="H10" s="26"/>
      <c r="I10" s="26"/>
      <c r="J10" s="26"/>
      <c r="K10" s="26"/>
      <c r="L10" s="26"/>
      <c r="M10" s="26"/>
    </row>
    <row r="11" s="99" customFormat="1" ht="15.7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X85"/>
  <sheetViews>
    <sheetView showGridLines="0" showZeros="0" view="pageBreakPreview" zoomScale="75" zoomScaleSheetLayoutView="75" zoomScalePageLayoutView="0" workbookViewId="0" topLeftCell="A34">
      <selection activeCell="R24" sqref="R24:R25"/>
    </sheetView>
  </sheetViews>
  <sheetFormatPr defaultColWidth="7.625" defaultRowHeight="15"/>
  <cols>
    <col min="1" max="1" width="8.25390625" style="0" customWidth="1"/>
    <col min="2" max="3" width="7.625" style="0" customWidth="1"/>
    <col min="4" max="4" width="7.625" style="0" hidden="1" customWidth="1"/>
    <col min="5" max="5" width="7.625" style="0" customWidth="1"/>
    <col min="6" max="6" width="7.625" style="0" hidden="1" customWidth="1"/>
    <col min="7" max="7" width="7.625" style="0" customWidth="1"/>
    <col min="8" max="8" width="7.625" style="0" hidden="1" customWidth="1"/>
    <col min="9" max="9" width="7.625" style="0" customWidth="1"/>
    <col min="10" max="10" width="9.00390625" style="0" customWidth="1"/>
    <col min="11" max="11" width="9.25390625" style="0" customWidth="1"/>
    <col min="12" max="12" width="7.625" style="0" customWidth="1"/>
    <col min="13" max="13" width="10.00390625" style="0" customWidth="1"/>
    <col min="14" max="14" width="10.625" style="0" customWidth="1"/>
    <col min="15" max="15" width="8.125" style="0" customWidth="1"/>
    <col min="16" max="16" width="13.75390625" style="0" customWidth="1"/>
    <col min="17" max="22" width="10.375" style="0" customWidth="1"/>
  </cols>
  <sheetData>
    <row r="1" ht="12" customHeight="1"/>
    <row r="2" spans="1:22" s="120" customFormat="1" ht="23.25" thickBot="1">
      <c r="A2" s="244">
        <f>PGD!C2</f>
        <v>0</v>
      </c>
      <c r="B2" s="244"/>
      <c r="C2" s="244"/>
      <c r="D2" s="244"/>
      <c r="E2" s="244"/>
      <c r="F2" s="244"/>
      <c r="G2" s="244"/>
      <c r="H2" s="244"/>
      <c r="I2" s="244"/>
      <c r="J2" s="244"/>
      <c r="K2" s="244"/>
      <c r="L2" s="244"/>
      <c r="M2" s="244"/>
      <c r="N2" s="244"/>
      <c r="O2" s="244"/>
      <c r="P2" s="244"/>
      <c r="Q2" s="244"/>
      <c r="R2" s="244"/>
      <c r="S2" s="244"/>
      <c r="T2" s="244" t="s">
        <v>98</v>
      </c>
      <c r="U2" s="244">
        <f>PGD!C5</f>
        <v>0</v>
      </c>
      <c r="V2" s="244"/>
    </row>
    <row r="3" spans="1:22" ht="32.25" customHeight="1" thickBot="1">
      <c r="A3" s="184" t="s">
        <v>38</v>
      </c>
      <c r="B3" s="303" t="s">
        <v>39</v>
      </c>
      <c r="C3" s="303"/>
      <c r="D3" s="303"/>
      <c r="E3" s="303"/>
      <c r="F3" s="303"/>
      <c r="G3" s="303"/>
      <c r="H3" s="303"/>
      <c r="I3" s="303"/>
      <c r="J3" s="303"/>
      <c r="K3" s="303"/>
      <c r="L3" s="303"/>
      <c r="M3" s="303"/>
      <c r="N3" s="182"/>
      <c r="O3" s="182"/>
      <c r="P3" s="182"/>
      <c r="Q3" s="182"/>
      <c r="R3" s="182"/>
      <c r="S3" s="247" t="s">
        <v>51</v>
      </c>
      <c r="T3" s="248">
        <f>T6+T29+T47</f>
        <v>0</v>
      </c>
      <c r="U3" s="185" t="s">
        <v>94</v>
      </c>
      <c r="V3" s="182"/>
    </row>
    <row r="4" spans="1:22" ht="22.5" customHeight="1" thickTop="1">
      <c r="A4" s="223" t="s">
        <v>240</v>
      </c>
      <c r="B4" s="224"/>
      <c r="C4" s="224"/>
      <c r="D4" s="224"/>
      <c r="E4" s="224"/>
      <c r="F4" s="224"/>
      <c r="G4" s="224"/>
      <c r="H4" s="224"/>
      <c r="I4" s="224"/>
      <c r="J4" s="224"/>
      <c r="K4" s="224"/>
      <c r="L4" s="224"/>
      <c r="M4" s="224"/>
      <c r="N4" s="224"/>
      <c r="O4" s="224"/>
      <c r="P4" s="224"/>
      <c r="Q4" s="224"/>
      <c r="R4" s="225"/>
      <c r="S4" s="225"/>
      <c r="T4" s="225"/>
      <c r="U4" s="225"/>
      <c r="V4" s="225"/>
    </row>
    <row r="5" spans="1:17" ht="23.25" customHeight="1" thickBot="1">
      <c r="A5" s="222"/>
      <c r="B5" s="222"/>
      <c r="C5" s="222"/>
      <c r="D5" s="222"/>
      <c r="E5" s="222"/>
      <c r="F5" s="222"/>
      <c r="G5" s="222"/>
      <c r="H5" s="222"/>
      <c r="I5" s="222"/>
      <c r="J5" s="222"/>
      <c r="K5" s="222"/>
      <c r="L5" s="222"/>
      <c r="M5" s="222"/>
      <c r="N5" s="222"/>
      <c r="O5" s="222"/>
      <c r="P5" s="222"/>
      <c r="Q5" s="222"/>
    </row>
    <row r="6" spans="1:21" ht="23.25" thickBot="1">
      <c r="A6" s="110"/>
      <c r="B6" s="22"/>
      <c r="C6" s="306"/>
      <c r="D6" s="306"/>
      <c r="E6" s="306"/>
      <c r="F6" s="306"/>
      <c r="G6" s="306"/>
      <c r="H6" s="306"/>
      <c r="I6" s="306"/>
      <c r="J6" s="306"/>
      <c r="K6" s="306"/>
      <c r="L6" s="306"/>
      <c r="M6" s="306"/>
      <c r="N6" s="306"/>
      <c r="O6" s="306"/>
      <c r="P6" s="306"/>
      <c r="S6" s="105" t="s">
        <v>35</v>
      </c>
      <c r="T6" s="231">
        <f>SUM(N10:N27)</f>
        <v>0</v>
      </c>
      <c r="U6" s="106" t="s">
        <v>94</v>
      </c>
    </row>
    <row r="7" spans="1:17" s="22" customFormat="1" ht="21" hidden="1" thickBot="1">
      <c r="A7" s="110"/>
      <c r="C7" s="132"/>
      <c r="D7" s="132"/>
      <c r="E7" s="132"/>
      <c r="F7" s="132"/>
      <c r="G7" s="132"/>
      <c r="H7" s="132"/>
      <c r="I7" s="132"/>
      <c r="J7" s="132"/>
      <c r="K7" s="132"/>
      <c r="L7" s="132"/>
      <c r="M7" s="132"/>
      <c r="O7" s="133"/>
      <c r="P7" s="138"/>
      <c r="Q7" s="134"/>
    </row>
    <row r="8" spans="2:23" ht="30.75" customHeight="1" thickBot="1">
      <c r="B8" s="304" t="s">
        <v>81</v>
      </c>
      <c r="C8" s="139" t="s">
        <v>258</v>
      </c>
      <c r="D8" s="139"/>
      <c r="E8" s="139"/>
      <c r="F8" s="139"/>
      <c r="G8" s="139"/>
      <c r="H8" s="139"/>
      <c r="I8" s="70"/>
      <c r="J8" s="307" t="s">
        <v>4</v>
      </c>
      <c r="K8" s="311" t="s">
        <v>6</v>
      </c>
      <c r="L8" s="309" t="s">
        <v>120</v>
      </c>
      <c r="M8" s="309" t="s">
        <v>121</v>
      </c>
      <c r="N8" s="186" t="s">
        <v>5</v>
      </c>
      <c r="O8" s="22"/>
      <c r="W8">
        <f aca="true" t="shared" si="0" ref="W8:W30">IF(P8="NO",1,0)</f>
        <v>0</v>
      </c>
    </row>
    <row r="9" spans="2:23" ht="17.25" thickBot="1">
      <c r="B9" s="305"/>
      <c r="C9" s="66" t="s">
        <v>0</v>
      </c>
      <c r="D9" s="67" t="s">
        <v>97</v>
      </c>
      <c r="E9" s="68" t="s">
        <v>1</v>
      </c>
      <c r="F9" s="67" t="s">
        <v>97</v>
      </c>
      <c r="G9" s="68" t="s">
        <v>2</v>
      </c>
      <c r="H9" s="67" t="s">
        <v>97</v>
      </c>
      <c r="I9" s="69" t="s">
        <v>52</v>
      </c>
      <c r="J9" s="308"/>
      <c r="K9" s="312"/>
      <c r="L9" s="310"/>
      <c r="M9" s="310"/>
      <c r="N9" s="187"/>
      <c r="O9" s="22"/>
      <c r="W9">
        <f t="shared" si="0"/>
        <v>0</v>
      </c>
    </row>
    <row r="10" spans="2:23" ht="16.5">
      <c r="B10" s="135"/>
      <c r="C10" s="53"/>
      <c r="D10" s="136">
        <f aca="true" t="shared" si="1" ref="D10:H25">IF(C10&gt;0,1,0)</f>
        <v>0</v>
      </c>
      <c r="E10" s="53"/>
      <c r="F10" s="136">
        <f t="shared" si="1"/>
        <v>0</v>
      </c>
      <c r="G10" s="53"/>
      <c r="H10" s="136">
        <f t="shared" si="1"/>
        <v>0</v>
      </c>
      <c r="I10" s="150">
        <f>IF(D10+F10+H10&gt;0,(C10+E10+G10)/(D10+F10+H10),0)</f>
        <v>0</v>
      </c>
      <c r="J10" s="137"/>
      <c r="K10" s="137"/>
      <c r="L10" s="53"/>
      <c r="M10" s="53"/>
      <c r="N10" s="226">
        <f>IF(I10=0,0,IF(OR(J10=0,K10=0,L10=0,M10=0),"error, faltan datos necesarios",I10*L10*J10*K10/(12*M10*1000000)))</f>
        <v>0</v>
      </c>
      <c r="O10" s="22"/>
      <c r="Q10" s="172">
        <f>IF(I10=0,"",IF(OR(J10=0,K10=0,L10=0,M10=0),"error falta introducir datos necesarios",""))</f>
      </c>
      <c r="R10">
        <f>IF(O10="NO",1,0)</f>
        <v>0</v>
      </c>
      <c r="W10">
        <f>IF(P10="NO",1,0)</f>
        <v>0</v>
      </c>
    </row>
    <row r="11" spans="2:23" ht="16.5">
      <c r="B11" s="135"/>
      <c r="C11" s="55"/>
      <c r="D11" s="136">
        <f t="shared" si="1"/>
        <v>0</v>
      </c>
      <c r="E11" s="55"/>
      <c r="F11" s="136">
        <f t="shared" si="1"/>
        <v>0</v>
      </c>
      <c r="G11" s="55"/>
      <c r="H11" s="136">
        <f t="shared" si="1"/>
        <v>0</v>
      </c>
      <c r="I11" s="150">
        <f aca="true" t="shared" si="2" ref="I11:I25">IF(D11+F11+H11&gt;0,(C11+E11+G11)/(D11+F11+H11),0)</f>
        <v>0</v>
      </c>
      <c r="J11" s="54"/>
      <c r="K11" s="54"/>
      <c r="L11" s="55"/>
      <c r="M11" s="55"/>
      <c r="N11" s="226">
        <f aca="true" t="shared" si="3" ref="N11:N25">IF(I11=0,0,IF(OR(J11=0,K11=0,L11=0,M11=0),"error, faltan datos necesarios",I11*L11*J11*K11/(12*M11*1000000)))</f>
        <v>0</v>
      </c>
      <c r="O11" s="22"/>
      <c r="Q11" s="172">
        <f aca="true" t="shared" si="4" ref="Q11:Q24">IF(I11=0,"",IF(OR(J11=0,K11=0,L11=0,M11=0),"error falta introducir datos necesarios",""))</f>
      </c>
      <c r="R11">
        <f aca="true" t="shared" si="5" ref="R11:R25">IF(O11="NO",1,0)</f>
        <v>0</v>
      </c>
      <c r="W11">
        <f t="shared" si="0"/>
        <v>0</v>
      </c>
    </row>
    <row r="12" spans="2:23" ht="16.5">
      <c r="B12" s="135"/>
      <c r="C12" s="55"/>
      <c r="D12" s="136">
        <f t="shared" si="1"/>
        <v>0</v>
      </c>
      <c r="E12" s="55"/>
      <c r="F12" s="136">
        <f t="shared" si="1"/>
        <v>0</v>
      </c>
      <c r="G12" s="55"/>
      <c r="H12" s="136">
        <f t="shared" si="1"/>
        <v>0</v>
      </c>
      <c r="I12" s="150">
        <f t="shared" si="2"/>
        <v>0</v>
      </c>
      <c r="J12" s="54"/>
      <c r="K12" s="54"/>
      <c r="L12" s="55"/>
      <c r="M12" s="55"/>
      <c r="N12" s="226">
        <f t="shared" si="3"/>
        <v>0</v>
      </c>
      <c r="O12" s="22"/>
      <c r="Q12" s="172">
        <f t="shared" si="4"/>
      </c>
      <c r="R12">
        <f t="shared" si="5"/>
        <v>0</v>
      </c>
      <c r="W12">
        <f t="shared" si="0"/>
        <v>0</v>
      </c>
    </row>
    <row r="13" spans="2:23" ht="16.5">
      <c r="B13" s="135"/>
      <c r="C13" s="55"/>
      <c r="D13" s="136">
        <f t="shared" si="1"/>
        <v>0</v>
      </c>
      <c r="E13" s="55"/>
      <c r="F13" s="136">
        <f t="shared" si="1"/>
        <v>0</v>
      </c>
      <c r="G13" s="55"/>
      <c r="H13" s="136">
        <f t="shared" si="1"/>
        <v>0</v>
      </c>
      <c r="I13" s="150">
        <f t="shared" si="2"/>
        <v>0</v>
      </c>
      <c r="J13" s="54"/>
      <c r="K13" s="54"/>
      <c r="L13" s="55"/>
      <c r="M13" s="55"/>
      <c r="N13" s="226">
        <f t="shared" si="3"/>
        <v>0</v>
      </c>
      <c r="O13" s="22"/>
      <c r="Q13" s="172">
        <f t="shared" si="4"/>
      </c>
      <c r="R13">
        <f t="shared" si="5"/>
        <v>0</v>
      </c>
      <c r="W13">
        <f t="shared" si="0"/>
        <v>0</v>
      </c>
    </row>
    <row r="14" spans="2:23" ht="16.5">
      <c r="B14" s="135"/>
      <c r="C14" s="55"/>
      <c r="D14" s="136">
        <f t="shared" si="1"/>
        <v>0</v>
      </c>
      <c r="E14" s="55"/>
      <c r="F14" s="136">
        <f t="shared" si="1"/>
        <v>0</v>
      </c>
      <c r="G14" s="55"/>
      <c r="H14" s="136">
        <f t="shared" si="1"/>
        <v>0</v>
      </c>
      <c r="I14" s="150">
        <f t="shared" si="2"/>
        <v>0</v>
      </c>
      <c r="J14" s="54"/>
      <c r="K14" s="54"/>
      <c r="L14" s="55"/>
      <c r="M14" s="55"/>
      <c r="N14" s="226">
        <f t="shared" si="3"/>
        <v>0</v>
      </c>
      <c r="O14" s="22"/>
      <c r="Q14" s="172">
        <f t="shared" si="4"/>
      </c>
      <c r="R14">
        <f t="shared" si="5"/>
        <v>0</v>
      </c>
      <c r="W14">
        <f t="shared" si="0"/>
        <v>0</v>
      </c>
    </row>
    <row r="15" spans="2:23" ht="16.5">
      <c r="B15" s="135"/>
      <c r="C15" s="55"/>
      <c r="D15" s="136">
        <f t="shared" si="1"/>
        <v>0</v>
      </c>
      <c r="E15" s="55"/>
      <c r="F15" s="136">
        <f t="shared" si="1"/>
        <v>0</v>
      </c>
      <c r="G15" s="55"/>
      <c r="H15" s="136">
        <f t="shared" si="1"/>
        <v>0</v>
      </c>
      <c r="I15" s="150">
        <f t="shared" si="2"/>
        <v>0</v>
      </c>
      <c r="J15" s="54"/>
      <c r="K15" s="54"/>
      <c r="L15" s="55"/>
      <c r="M15" s="55"/>
      <c r="N15" s="226">
        <f t="shared" si="3"/>
        <v>0</v>
      </c>
      <c r="O15" s="22"/>
      <c r="Q15" s="172">
        <f t="shared" si="4"/>
      </c>
      <c r="R15">
        <f t="shared" si="5"/>
        <v>0</v>
      </c>
      <c r="W15">
        <f t="shared" si="0"/>
        <v>0</v>
      </c>
    </row>
    <row r="16" spans="2:23" ht="16.5">
      <c r="B16" s="135"/>
      <c r="C16" s="55"/>
      <c r="D16" s="136">
        <f t="shared" si="1"/>
        <v>0</v>
      </c>
      <c r="E16" s="55"/>
      <c r="F16" s="136">
        <f t="shared" si="1"/>
        <v>0</v>
      </c>
      <c r="G16" s="55"/>
      <c r="H16" s="136">
        <f t="shared" si="1"/>
        <v>0</v>
      </c>
      <c r="I16" s="150">
        <f t="shared" si="2"/>
        <v>0</v>
      </c>
      <c r="J16" s="54"/>
      <c r="K16" s="54"/>
      <c r="L16" s="55"/>
      <c r="M16" s="55"/>
      <c r="N16" s="226">
        <f t="shared" si="3"/>
        <v>0</v>
      </c>
      <c r="O16" s="22"/>
      <c r="Q16" s="172">
        <f t="shared" si="4"/>
      </c>
      <c r="R16">
        <f t="shared" si="5"/>
        <v>0</v>
      </c>
      <c r="W16">
        <f t="shared" si="0"/>
        <v>0</v>
      </c>
    </row>
    <row r="17" spans="2:23" ht="16.5">
      <c r="B17" s="135"/>
      <c r="C17" s="55"/>
      <c r="D17" s="136">
        <f t="shared" si="1"/>
        <v>0</v>
      </c>
      <c r="E17" s="55"/>
      <c r="F17" s="136">
        <f t="shared" si="1"/>
        <v>0</v>
      </c>
      <c r="G17" s="55"/>
      <c r="H17" s="136">
        <f t="shared" si="1"/>
        <v>0</v>
      </c>
      <c r="I17" s="150">
        <f t="shared" si="2"/>
        <v>0</v>
      </c>
      <c r="J17" s="54"/>
      <c r="K17" s="54"/>
      <c r="L17" s="55"/>
      <c r="M17" s="55"/>
      <c r="N17" s="226">
        <f t="shared" si="3"/>
        <v>0</v>
      </c>
      <c r="O17" s="22"/>
      <c r="Q17" s="172">
        <f t="shared" si="4"/>
      </c>
      <c r="R17">
        <f t="shared" si="5"/>
        <v>0</v>
      </c>
      <c r="W17">
        <f t="shared" si="0"/>
        <v>0</v>
      </c>
    </row>
    <row r="18" spans="2:23" ht="16.5">
      <c r="B18" s="135"/>
      <c r="C18" s="55"/>
      <c r="D18" s="136">
        <f t="shared" si="1"/>
        <v>0</v>
      </c>
      <c r="E18" s="55"/>
      <c r="F18" s="136">
        <f t="shared" si="1"/>
        <v>0</v>
      </c>
      <c r="G18" s="55"/>
      <c r="H18" s="136">
        <f t="shared" si="1"/>
        <v>0</v>
      </c>
      <c r="I18" s="150">
        <f t="shared" si="2"/>
        <v>0</v>
      </c>
      <c r="J18" s="54"/>
      <c r="K18" s="54"/>
      <c r="L18" s="55"/>
      <c r="M18" s="55"/>
      <c r="N18" s="226">
        <f t="shared" si="3"/>
        <v>0</v>
      </c>
      <c r="O18" s="22"/>
      <c r="Q18" s="172">
        <f t="shared" si="4"/>
      </c>
      <c r="R18">
        <f t="shared" si="5"/>
        <v>0</v>
      </c>
      <c r="W18">
        <f t="shared" si="0"/>
        <v>0</v>
      </c>
    </row>
    <row r="19" spans="2:23" ht="16.5">
      <c r="B19" s="135"/>
      <c r="C19" s="55"/>
      <c r="D19" s="136">
        <f t="shared" si="1"/>
        <v>0</v>
      </c>
      <c r="E19" s="55"/>
      <c r="F19" s="136">
        <f t="shared" si="1"/>
        <v>0</v>
      </c>
      <c r="G19" s="55"/>
      <c r="H19" s="136">
        <f t="shared" si="1"/>
        <v>0</v>
      </c>
      <c r="I19" s="150">
        <f t="shared" si="2"/>
        <v>0</v>
      </c>
      <c r="J19" s="54"/>
      <c r="K19" s="54"/>
      <c r="L19" s="55"/>
      <c r="M19" s="55"/>
      <c r="N19" s="226">
        <f t="shared" si="3"/>
        <v>0</v>
      </c>
      <c r="O19" s="22"/>
      <c r="Q19" s="172">
        <f t="shared" si="4"/>
      </c>
      <c r="R19">
        <f t="shared" si="5"/>
        <v>0</v>
      </c>
      <c r="W19">
        <f t="shared" si="0"/>
        <v>0</v>
      </c>
    </row>
    <row r="20" spans="2:23" ht="16.5">
      <c r="B20" s="135"/>
      <c r="C20" s="55"/>
      <c r="D20" s="136">
        <f t="shared" si="1"/>
        <v>0</v>
      </c>
      <c r="E20" s="55"/>
      <c r="F20" s="136">
        <f t="shared" si="1"/>
        <v>0</v>
      </c>
      <c r="G20" s="55"/>
      <c r="H20" s="136">
        <f t="shared" si="1"/>
        <v>0</v>
      </c>
      <c r="I20" s="150">
        <f t="shared" si="2"/>
        <v>0</v>
      </c>
      <c r="J20" s="54"/>
      <c r="K20" s="54"/>
      <c r="L20" s="55"/>
      <c r="M20" s="55"/>
      <c r="N20" s="226">
        <f t="shared" si="3"/>
        <v>0</v>
      </c>
      <c r="O20" s="22"/>
      <c r="Q20" s="172">
        <f t="shared" si="4"/>
      </c>
      <c r="R20">
        <f t="shared" si="5"/>
        <v>0</v>
      </c>
      <c r="W20">
        <f t="shared" si="0"/>
        <v>0</v>
      </c>
    </row>
    <row r="21" spans="2:23" ht="16.5">
      <c r="B21" s="135"/>
      <c r="C21" s="55"/>
      <c r="D21" s="136">
        <f t="shared" si="1"/>
        <v>0</v>
      </c>
      <c r="E21" s="55"/>
      <c r="F21" s="136">
        <f t="shared" si="1"/>
        <v>0</v>
      </c>
      <c r="G21" s="55"/>
      <c r="H21" s="136">
        <f t="shared" si="1"/>
        <v>0</v>
      </c>
      <c r="I21" s="150">
        <f t="shared" si="2"/>
        <v>0</v>
      </c>
      <c r="J21" s="54"/>
      <c r="K21" s="54"/>
      <c r="L21" s="55"/>
      <c r="M21" s="55"/>
      <c r="N21" s="226">
        <f t="shared" si="3"/>
        <v>0</v>
      </c>
      <c r="O21" s="22"/>
      <c r="Q21" s="172">
        <f t="shared" si="4"/>
      </c>
      <c r="R21">
        <f t="shared" si="5"/>
        <v>0</v>
      </c>
      <c r="W21">
        <f t="shared" si="0"/>
        <v>0</v>
      </c>
    </row>
    <row r="22" spans="2:23" ht="16.5">
      <c r="B22" s="135"/>
      <c r="C22" s="55"/>
      <c r="D22" s="136">
        <f t="shared" si="1"/>
        <v>0</v>
      </c>
      <c r="E22" s="55"/>
      <c r="F22" s="136">
        <f t="shared" si="1"/>
        <v>0</v>
      </c>
      <c r="G22" s="55"/>
      <c r="H22" s="136">
        <f t="shared" si="1"/>
        <v>0</v>
      </c>
      <c r="I22" s="150">
        <f t="shared" si="2"/>
        <v>0</v>
      </c>
      <c r="J22" s="54"/>
      <c r="K22" s="54"/>
      <c r="L22" s="55"/>
      <c r="M22" s="55"/>
      <c r="N22" s="226">
        <f t="shared" si="3"/>
        <v>0</v>
      </c>
      <c r="O22" s="22"/>
      <c r="Q22" s="172">
        <f t="shared" si="4"/>
      </c>
      <c r="R22">
        <f t="shared" si="5"/>
        <v>0</v>
      </c>
      <c r="W22">
        <f t="shared" si="0"/>
        <v>0</v>
      </c>
    </row>
    <row r="23" spans="2:23" ht="16.5">
      <c r="B23" s="135"/>
      <c r="C23" s="55"/>
      <c r="D23" s="136">
        <f t="shared" si="1"/>
        <v>0</v>
      </c>
      <c r="E23" s="55"/>
      <c r="F23" s="136">
        <f t="shared" si="1"/>
        <v>0</v>
      </c>
      <c r="G23" s="55"/>
      <c r="H23" s="136">
        <f t="shared" si="1"/>
        <v>0</v>
      </c>
      <c r="I23" s="150">
        <f t="shared" si="2"/>
        <v>0</v>
      </c>
      <c r="J23" s="54"/>
      <c r="K23" s="54"/>
      <c r="L23" s="55"/>
      <c r="M23" s="55"/>
      <c r="N23" s="226">
        <f t="shared" si="3"/>
        <v>0</v>
      </c>
      <c r="O23" s="22"/>
      <c r="Q23" s="172">
        <f t="shared" si="4"/>
      </c>
      <c r="R23">
        <f t="shared" si="5"/>
        <v>0</v>
      </c>
      <c r="W23">
        <f t="shared" si="0"/>
        <v>0</v>
      </c>
    </row>
    <row r="24" spans="2:23" ht="16.5">
      <c r="B24" s="135"/>
      <c r="C24" s="115"/>
      <c r="D24" s="136">
        <f t="shared" si="1"/>
        <v>0</v>
      </c>
      <c r="E24" s="55"/>
      <c r="F24" s="136">
        <f t="shared" si="1"/>
        <v>0</v>
      </c>
      <c r="G24" s="55"/>
      <c r="H24" s="136">
        <f t="shared" si="1"/>
        <v>0</v>
      </c>
      <c r="I24" s="150">
        <f t="shared" si="2"/>
        <v>0</v>
      </c>
      <c r="J24" s="54"/>
      <c r="K24" s="54"/>
      <c r="L24" s="55"/>
      <c r="M24" s="55"/>
      <c r="N24" s="226">
        <f t="shared" si="3"/>
        <v>0</v>
      </c>
      <c r="O24" s="22"/>
      <c r="Q24" s="172">
        <f t="shared" si="4"/>
      </c>
      <c r="R24">
        <f t="shared" si="5"/>
        <v>0</v>
      </c>
      <c r="W24">
        <f t="shared" si="0"/>
        <v>0</v>
      </c>
    </row>
    <row r="25" spans="1:23" ht="16.5">
      <c r="A25" s="22"/>
      <c r="B25" s="135"/>
      <c r="C25" s="115"/>
      <c r="D25" s="136">
        <f t="shared" si="1"/>
        <v>0</v>
      </c>
      <c r="E25" s="55"/>
      <c r="F25" s="136">
        <f t="shared" si="1"/>
        <v>0</v>
      </c>
      <c r="G25" s="55"/>
      <c r="H25" s="136">
        <f t="shared" si="1"/>
        <v>0</v>
      </c>
      <c r="I25" s="150">
        <f t="shared" si="2"/>
        <v>0</v>
      </c>
      <c r="J25" s="54"/>
      <c r="K25" s="54"/>
      <c r="L25" s="55"/>
      <c r="M25" s="55"/>
      <c r="N25" s="226">
        <f t="shared" si="3"/>
        <v>0</v>
      </c>
      <c r="O25" s="22"/>
      <c r="Q25" s="172">
        <f>IF(I25=0,"",IF(OR(J25=0,K25=0,L25=0,M25=0),"error falta introducir datos necesarios",""))</f>
      </c>
      <c r="R25">
        <f t="shared" si="5"/>
        <v>0</v>
      </c>
      <c r="W25">
        <f t="shared" si="0"/>
        <v>0</v>
      </c>
    </row>
    <row r="26" spans="9:23" ht="15">
      <c r="I26" s="22"/>
      <c r="J26" s="22"/>
      <c r="K26" s="22"/>
      <c r="L26" s="22"/>
      <c r="W26">
        <f t="shared" si="0"/>
        <v>0</v>
      </c>
    </row>
    <row r="27" spans="11:23" ht="15">
      <c r="K27" s="22"/>
      <c r="L27" s="22"/>
      <c r="W27">
        <f t="shared" si="0"/>
        <v>0</v>
      </c>
    </row>
    <row r="28" spans="1:23" ht="23.25" thickBot="1">
      <c r="A28" s="223" t="s">
        <v>276</v>
      </c>
      <c r="B28" s="225"/>
      <c r="C28" s="225"/>
      <c r="D28" s="225"/>
      <c r="E28" s="225"/>
      <c r="F28" s="225"/>
      <c r="G28" s="225"/>
      <c r="H28" s="225"/>
      <c r="I28" s="225"/>
      <c r="J28" s="225"/>
      <c r="K28" s="225"/>
      <c r="L28" s="225"/>
      <c r="M28" s="225"/>
      <c r="N28" s="225"/>
      <c r="O28" s="225"/>
      <c r="P28" s="225"/>
      <c r="Q28" s="225"/>
      <c r="R28" s="225"/>
      <c r="S28" s="225"/>
      <c r="T28" s="225"/>
      <c r="U28" s="225"/>
      <c r="V28" s="225"/>
      <c r="W28">
        <f t="shared" si="0"/>
        <v>0</v>
      </c>
    </row>
    <row r="29" spans="2:23" ht="20.25" customHeight="1" thickBot="1">
      <c r="B29" s="174"/>
      <c r="C29" s="174"/>
      <c r="D29" s="174"/>
      <c r="E29" s="174"/>
      <c r="F29" s="174"/>
      <c r="G29" s="174"/>
      <c r="H29" s="174"/>
      <c r="I29" s="174"/>
      <c r="J29" s="174"/>
      <c r="K29" s="174"/>
      <c r="L29" s="174"/>
      <c r="M29" s="174"/>
      <c r="N29" s="174"/>
      <c r="O29" s="174"/>
      <c r="P29" s="317" t="s">
        <v>114</v>
      </c>
      <c r="Q29" s="164" t="s">
        <v>239</v>
      </c>
      <c r="R29" s="51"/>
      <c r="S29" s="175" t="s">
        <v>35</v>
      </c>
      <c r="T29" s="232">
        <f>SUM(L32:L45)</f>
        <v>0</v>
      </c>
      <c r="U29" s="176" t="s">
        <v>82</v>
      </c>
      <c r="V29">
        <f>IF(O29="NO",1,0)</f>
        <v>0</v>
      </c>
      <c r="W29">
        <f t="shared" si="0"/>
        <v>0</v>
      </c>
    </row>
    <row r="30" spans="2:23" ht="30.75" thickBot="1">
      <c r="B30" s="159" t="s">
        <v>81</v>
      </c>
      <c r="C30" s="139" t="s">
        <v>257</v>
      </c>
      <c r="D30" s="139"/>
      <c r="E30" s="139"/>
      <c r="F30" s="139"/>
      <c r="G30" s="139"/>
      <c r="H30" s="139"/>
      <c r="I30" s="70"/>
      <c r="J30" s="307" t="s">
        <v>4</v>
      </c>
      <c r="K30" s="311" t="s">
        <v>6</v>
      </c>
      <c r="L30" s="313" t="s">
        <v>5</v>
      </c>
      <c r="M30" s="307" t="s">
        <v>113</v>
      </c>
      <c r="N30" s="50"/>
      <c r="P30" s="318"/>
      <c r="Q30" s="165"/>
      <c r="R30" s="22"/>
      <c r="U30" s="2"/>
      <c r="V30">
        <f>IF(O30="NO",1,0)</f>
        <v>0</v>
      </c>
      <c r="W30">
        <f t="shared" si="0"/>
        <v>0</v>
      </c>
    </row>
    <row r="31" spans="2:23" ht="17.25" thickBot="1">
      <c r="B31" s="160"/>
      <c r="C31" s="66" t="s">
        <v>0</v>
      </c>
      <c r="D31" s="67" t="s">
        <v>97</v>
      </c>
      <c r="E31" s="68" t="s">
        <v>1</v>
      </c>
      <c r="F31" s="67" t="s">
        <v>97</v>
      </c>
      <c r="G31" s="68" t="s">
        <v>2</v>
      </c>
      <c r="H31" s="67" t="s">
        <v>97</v>
      </c>
      <c r="I31" s="69" t="s">
        <v>52</v>
      </c>
      <c r="J31" s="308"/>
      <c r="K31" s="312"/>
      <c r="L31" s="314"/>
      <c r="M31" s="308"/>
      <c r="N31" s="177" t="s">
        <v>72</v>
      </c>
      <c r="O31" s="2"/>
      <c r="P31" s="178">
        <f>SUM(M32:M44)</f>
        <v>0</v>
      </c>
      <c r="Q31" s="143">
        <f>IF(P31&gt;=100,20,0)</f>
        <v>0</v>
      </c>
      <c r="R31" s="179"/>
      <c r="U31" s="2"/>
      <c r="V31">
        <f>IF(O31="NO",1,0)</f>
        <v>0</v>
      </c>
      <c r="W31">
        <f aca="true" t="shared" si="6" ref="W31:W48">IF(N31="NO",1,0)</f>
        <v>0</v>
      </c>
    </row>
    <row r="32" spans="2:23" ht="17.25" customHeight="1">
      <c r="B32" s="135"/>
      <c r="C32" s="53"/>
      <c r="D32" s="136">
        <f aca="true" t="shared" si="7" ref="D32:D44">IF(C32&gt;0,1,0)</f>
        <v>0</v>
      </c>
      <c r="E32" s="53"/>
      <c r="F32" s="136">
        <f aca="true" t="shared" si="8" ref="F32:F44">IF(E32&gt;0,1,0)</f>
        <v>0</v>
      </c>
      <c r="G32" s="53"/>
      <c r="H32" s="136">
        <f aca="true" t="shared" si="9" ref="H32:H44">IF(G32&gt;0,1,0)</f>
        <v>0</v>
      </c>
      <c r="I32" s="144">
        <f aca="true" t="shared" si="10" ref="I32:I44">IF(D32+F32+H32&gt;0,(C32+E32+G32)/(D32+F32+H32),0)</f>
        <v>0</v>
      </c>
      <c r="J32" s="137"/>
      <c r="K32" s="137"/>
      <c r="L32" s="142">
        <f>I32*J32*K32/1000000</f>
        <v>0</v>
      </c>
      <c r="M32" s="142">
        <f>I32*J32/1000</f>
        <v>0</v>
      </c>
      <c r="N32" s="136">
        <f>IF($Q$31=0,"",IF($I32&gt;0,IF(OR($I32&gt;$Q$31,$C32&gt;1.5*$Q$31,$E32&gt;1.5*$Q$31,$G32&gt;1.5*$Q$31),"NO","SI"),""))</f>
      </c>
      <c r="O32" s="22"/>
      <c r="U32" s="33"/>
      <c r="V32">
        <f>IF(O32="NO",1,0)</f>
        <v>0</v>
      </c>
      <c r="W32">
        <f t="shared" si="6"/>
        <v>0</v>
      </c>
    </row>
    <row r="33" spans="2:23" ht="16.5" customHeight="1">
      <c r="B33" s="135"/>
      <c r="C33" s="53"/>
      <c r="D33" s="136">
        <f t="shared" si="7"/>
        <v>0</v>
      </c>
      <c r="E33" s="53"/>
      <c r="F33" s="136">
        <f t="shared" si="8"/>
        <v>0</v>
      </c>
      <c r="G33" s="53"/>
      <c r="H33" s="136">
        <f t="shared" si="9"/>
        <v>0</v>
      </c>
      <c r="I33" s="144">
        <f t="shared" si="10"/>
        <v>0</v>
      </c>
      <c r="J33" s="137"/>
      <c r="K33" s="137"/>
      <c r="L33" s="142">
        <f aca="true" t="shared" si="11" ref="L33:L44">I33*J33*K33/1000000</f>
        <v>0</v>
      </c>
      <c r="M33" s="142">
        <f aca="true" t="shared" si="12" ref="M33:M44">I33*J33/1000</f>
        <v>0</v>
      </c>
      <c r="N33" s="136">
        <f aca="true" t="shared" si="13" ref="N33:N43">IF($Q$31=0,"",IF($I33&gt;0,IF(OR($I33&gt;$Q$31,$C33&gt;1.5*$Q$31,$E33&gt;1.5*$Q$31,$G33&gt;1.5*$Q$31),"NO","SI"),""))</f>
      </c>
      <c r="O33" s="22"/>
      <c r="P33" s="316" t="str">
        <f>IF(P31&lt;100,"Caudal inferior a 100 g/h, aplica el VLE general focos canalizados para esta actividad en mg COT/Nm3",0)</f>
        <v>Caudal inferior a 100 g/h, aplica el VLE general focos canalizados para esta actividad en mg COT/Nm3</v>
      </c>
      <c r="Q33" s="316"/>
      <c r="R33" s="316"/>
      <c r="S33" s="316"/>
      <c r="T33" s="316"/>
      <c r="U33" s="316"/>
      <c r="V33" s="316"/>
      <c r="W33">
        <f t="shared" si="6"/>
        <v>0</v>
      </c>
    </row>
    <row r="34" spans="2:23" ht="16.5" customHeight="1">
      <c r="B34" s="135"/>
      <c r="C34" s="53"/>
      <c r="D34" s="136">
        <f t="shared" si="7"/>
        <v>0</v>
      </c>
      <c r="E34" s="53"/>
      <c r="F34" s="136">
        <f t="shared" si="8"/>
        <v>0</v>
      </c>
      <c r="G34" s="53"/>
      <c r="H34" s="136">
        <f t="shared" si="9"/>
        <v>0</v>
      </c>
      <c r="I34" s="144">
        <f t="shared" si="10"/>
        <v>0</v>
      </c>
      <c r="J34" s="137"/>
      <c r="K34" s="137"/>
      <c r="L34" s="142">
        <f t="shared" si="11"/>
        <v>0</v>
      </c>
      <c r="M34" s="142">
        <f t="shared" si="12"/>
        <v>0</v>
      </c>
      <c r="N34" s="136">
        <f t="shared" si="13"/>
      </c>
      <c r="O34" s="22"/>
      <c r="P34" s="316"/>
      <c r="Q34" s="316"/>
      <c r="R34" s="316"/>
      <c r="S34" s="316"/>
      <c r="T34" s="316"/>
      <c r="U34" s="316"/>
      <c r="V34" s="316"/>
      <c r="W34">
        <f t="shared" si="6"/>
        <v>0</v>
      </c>
    </row>
    <row r="35" spans="2:23" ht="16.5" customHeight="1">
      <c r="B35" s="135"/>
      <c r="C35" s="53"/>
      <c r="D35" s="136">
        <f t="shared" si="7"/>
        <v>0</v>
      </c>
      <c r="E35" s="53"/>
      <c r="F35" s="136">
        <f t="shared" si="8"/>
        <v>0</v>
      </c>
      <c r="G35" s="53"/>
      <c r="H35" s="136">
        <f t="shared" si="9"/>
        <v>0</v>
      </c>
      <c r="I35" s="144">
        <f t="shared" si="10"/>
        <v>0</v>
      </c>
      <c r="J35" s="137"/>
      <c r="K35" s="137"/>
      <c r="L35" s="142">
        <f t="shared" si="11"/>
        <v>0</v>
      </c>
      <c r="M35" s="142">
        <f t="shared" si="12"/>
        <v>0</v>
      </c>
      <c r="N35" s="136">
        <f t="shared" si="13"/>
      </c>
      <c r="O35" s="22"/>
      <c r="P35" s="315" t="str">
        <f>IF(P31&lt;100,"Es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35" s="315"/>
      <c r="R35" s="315"/>
      <c r="S35" s="315"/>
      <c r="T35" s="315"/>
      <c r="U35" s="315"/>
      <c r="V35" s="315"/>
      <c r="W35">
        <f t="shared" si="6"/>
        <v>0</v>
      </c>
    </row>
    <row r="36" spans="2:22" ht="16.5" customHeight="1">
      <c r="B36" s="135"/>
      <c r="C36" s="53"/>
      <c r="D36" s="136"/>
      <c r="E36" s="53"/>
      <c r="F36" s="136"/>
      <c r="G36" s="53"/>
      <c r="H36" s="136"/>
      <c r="I36" s="144">
        <f t="shared" si="10"/>
        <v>0</v>
      </c>
      <c r="J36" s="137"/>
      <c r="K36" s="137"/>
      <c r="L36" s="142">
        <f>I36*J36*K36/1000000</f>
        <v>0</v>
      </c>
      <c r="M36" s="142">
        <f>I36*J36/1000</f>
        <v>0</v>
      </c>
      <c r="N36" s="136">
        <f t="shared" si="13"/>
      </c>
      <c r="O36" s="22"/>
      <c r="P36" s="315"/>
      <c r="Q36" s="315"/>
      <c r="R36" s="315"/>
      <c r="S36" s="315"/>
      <c r="T36" s="315"/>
      <c r="U36" s="315"/>
      <c r="V36" s="315"/>
    </row>
    <row r="37" spans="2:22" ht="16.5" customHeight="1">
      <c r="B37" s="135"/>
      <c r="C37" s="53"/>
      <c r="D37" s="136"/>
      <c r="E37" s="53"/>
      <c r="F37" s="136"/>
      <c r="G37" s="53"/>
      <c r="H37" s="136"/>
      <c r="I37" s="144">
        <f t="shared" si="10"/>
        <v>0</v>
      </c>
      <c r="J37" s="137"/>
      <c r="K37" s="137"/>
      <c r="L37" s="142">
        <f>I37*J37*K37/1000000</f>
        <v>0</v>
      </c>
      <c r="M37" s="142">
        <f>I37*J37/1000</f>
        <v>0</v>
      </c>
      <c r="N37" s="136">
        <f t="shared" si="13"/>
      </c>
      <c r="O37" s="22"/>
      <c r="P37" s="315"/>
      <c r="Q37" s="315"/>
      <c r="R37" s="315"/>
      <c r="S37" s="315"/>
      <c r="T37" s="315"/>
      <c r="U37" s="315"/>
      <c r="V37" s="315"/>
    </row>
    <row r="38" spans="2:22" ht="16.5" customHeight="1">
      <c r="B38" s="135"/>
      <c r="C38" s="53"/>
      <c r="D38" s="136"/>
      <c r="E38" s="53"/>
      <c r="F38" s="136"/>
      <c r="G38" s="53"/>
      <c r="H38" s="136"/>
      <c r="I38" s="144">
        <f t="shared" si="10"/>
        <v>0</v>
      </c>
      <c r="J38" s="137"/>
      <c r="K38" s="137"/>
      <c r="L38" s="142">
        <f>I38*J38*K38/1000000</f>
        <v>0</v>
      </c>
      <c r="M38" s="142">
        <f>I38*J38/1000</f>
        <v>0</v>
      </c>
      <c r="N38" s="136">
        <f t="shared" si="13"/>
      </c>
      <c r="O38" s="22"/>
      <c r="P38" s="315"/>
      <c r="Q38" s="315"/>
      <c r="R38" s="315"/>
      <c r="S38" s="315"/>
      <c r="T38" s="315"/>
      <c r="U38" s="315"/>
      <c r="V38" s="315"/>
    </row>
    <row r="39" spans="1:23" ht="16.5" customHeight="1">
      <c r="A39" s="23"/>
      <c r="B39" s="135"/>
      <c r="C39" s="53"/>
      <c r="D39" s="136">
        <f t="shared" si="7"/>
        <v>0</v>
      </c>
      <c r="E39" s="53"/>
      <c r="F39" s="136">
        <f t="shared" si="8"/>
        <v>0</v>
      </c>
      <c r="G39" s="53"/>
      <c r="H39" s="136">
        <f t="shared" si="9"/>
        <v>0</v>
      </c>
      <c r="I39" s="144">
        <f t="shared" si="10"/>
        <v>0</v>
      </c>
      <c r="J39" s="137"/>
      <c r="K39" s="137"/>
      <c r="L39" s="142">
        <f t="shared" si="11"/>
        <v>0</v>
      </c>
      <c r="M39" s="142">
        <f t="shared" si="12"/>
        <v>0</v>
      </c>
      <c r="N39" s="136">
        <f t="shared" si="13"/>
      </c>
      <c r="O39" s="51"/>
      <c r="P39" s="174"/>
      <c r="Q39" s="174"/>
      <c r="R39" s="174"/>
      <c r="S39" s="174"/>
      <c r="T39" s="174"/>
      <c r="U39" s="174"/>
      <c r="V39" s="51"/>
      <c r="W39">
        <f t="shared" si="6"/>
        <v>0</v>
      </c>
    </row>
    <row r="40" spans="1:23" s="51" customFormat="1" ht="19.5">
      <c r="A40" s="180"/>
      <c r="B40" s="135"/>
      <c r="C40" s="53"/>
      <c r="D40" s="136">
        <f t="shared" si="7"/>
        <v>0</v>
      </c>
      <c r="E40" s="53"/>
      <c r="F40" s="136">
        <f t="shared" si="8"/>
        <v>0</v>
      </c>
      <c r="G40" s="53"/>
      <c r="H40" s="136">
        <f t="shared" si="9"/>
        <v>0</v>
      </c>
      <c r="I40" s="144">
        <f t="shared" si="10"/>
        <v>0</v>
      </c>
      <c r="J40" s="137"/>
      <c r="K40" s="137"/>
      <c r="L40" s="142">
        <f t="shared" si="11"/>
        <v>0</v>
      </c>
      <c r="M40" s="142">
        <f t="shared" si="12"/>
        <v>0</v>
      </c>
      <c r="N40" s="136">
        <f t="shared" si="13"/>
      </c>
      <c r="O40" s="180"/>
      <c r="P40" s="315">
        <f>IF(Q31=0,0,"El VLE para los focos de emisión de COVs halogenados con frase de riesgo asignada R40 o indicación de peligro H341 o H351, cuando el caudal másico de la suma de los compuestos sea &gt;= 100 g/h es 20 mg COV/Nm3")</f>
        <v>0</v>
      </c>
      <c r="Q40" s="315"/>
      <c r="R40" s="315"/>
      <c r="S40" s="315"/>
      <c r="T40" s="315"/>
      <c r="U40" s="315"/>
      <c r="V40" s="315"/>
      <c r="W40">
        <f t="shared" si="6"/>
        <v>0</v>
      </c>
    </row>
    <row r="41" spans="1:23" s="51" customFormat="1" ht="16.5" customHeight="1">
      <c r="A41" s="141"/>
      <c r="B41" s="135"/>
      <c r="C41" s="53"/>
      <c r="D41" s="136">
        <f t="shared" si="7"/>
        <v>0</v>
      </c>
      <c r="E41" s="53"/>
      <c r="F41" s="136">
        <f t="shared" si="8"/>
        <v>0</v>
      </c>
      <c r="G41" s="53"/>
      <c r="H41" s="136">
        <f t="shared" si="9"/>
        <v>0</v>
      </c>
      <c r="I41" s="144">
        <f t="shared" si="10"/>
        <v>0</v>
      </c>
      <c r="J41" s="137"/>
      <c r="K41" s="137"/>
      <c r="L41" s="142">
        <f t="shared" si="11"/>
        <v>0</v>
      </c>
      <c r="M41" s="142">
        <f t="shared" si="12"/>
        <v>0</v>
      </c>
      <c r="N41" s="136">
        <f t="shared" si="13"/>
      </c>
      <c r="O41" s="22"/>
      <c r="P41" s="315"/>
      <c r="Q41" s="315"/>
      <c r="R41" s="315"/>
      <c r="S41" s="315"/>
      <c r="T41" s="315"/>
      <c r="U41" s="315"/>
      <c r="V41" s="315"/>
      <c r="W41">
        <f t="shared" si="6"/>
        <v>0</v>
      </c>
    </row>
    <row r="42" spans="1:23" s="51" customFormat="1" ht="16.5" customHeight="1">
      <c r="A42" s="141"/>
      <c r="B42" s="135"/>
      <c r="C42" s="53"/>
      <c r="D42" s="136">
        <f t="shared" si="7"/>
        <v>0</v>
      </c>
      <c r="E42" s="53"/>
      <c r="F42" s="136">
        <f t="shared" si="8"/>
        <v>0</v>
      </c>
      <c r="G42" s="53"/>
      <c r="H42" s="136">
        <f t="shared" si="9"/>
        <v>0</v>
      </c>
      <c r="I42" s="144">
        <f t="shared" si="10"/>
        <v>0</v>
      </c>
      <c r="J42" s="137"/>
      <c r="K42" s="137"/>
      <c r="L42" s="142">
        <f t="shared" si="11"/>
        <v>0</v>
      </c>
      <c r="M42" s="142">
        <f t="shared" si="12"/>
        <v>0</v>
      </c>
      <c r="N42" s="136">
        <f t="shared" si="13"/>
      </c>
      <c r="O42" s="22"/>
      <c r="P42" s="315"/>
      <c r="Q42" s="315"/>
      <c r="R42" s="315"/>
      <c r="S42" s="315"/>
      <c r="T42" s="315"/>
      <c r="U42" s="315"/>
      <c r="V42" s="315"/>
      <c r="W42">
        <f t="shared" si="6"/>
        <v>0</v>
      </c>
    </row>
    <row r="43" spans="1:23" s="51" customFormat="1" ht="16.5" customHeight="1">
      <c r="A43" s="141"/>
      <c r="B43" s="135"/>
      <c r="C43" s="53"/>
      <c r="D43" s="136">
        <f t="shared" si="7"/>
        <v>0</v>
      </c>
      <c r="E43" s="53"/>
      <c r="F43" s="136">
        <f t="shared" si="8"/>
        <v>0</v>
      </c>
      <c r="G43" s="53"/>
      <c r="H43" s="136">
        <f t="shared" si="9"/>
        <v>0</v>
      </c>
      <c r="I43" s="144">
        <f t="shared" si="10"/>
        <v>0</v>
      </c>
      <c r="J43" s="137"/>
      <c r="K43" s="137"/>
      <c r="L43" s="142">
        <f t="shared" si="11"/>
        <v>0</v>
      </c>
      <c r="M43" s="142">
        <f t="shared" si="12"/>
        <v>0</v>
      </c>
      <c r="N43" s="136">
        <f t="shared" si="13"/>
      </c>
      <c r="O43" s="22"/>
      <c r="P43" s="315"/>
      <c r="Q43" s="315"/>
      <c r="R43" s="315"/>
      <c r="S43" s="315"/>
      <c r="T43" s="315"/>
      <c r="U43" s="315"/>
      <c r="V43" s="315"/>
      <c r="W43">
        <f t="shared" si="6"/>
        <v>0</v>
      </c>
    </row>
    <row r="44" spans="1:24" s="51" customFormat="1" ht="17.25" customHeight="1" thickBot="1">
      <c r="A44" s="181"/>
      <c r="B44" s="135"/>
      <c r="C44" s="53"/>
      <c r="D44" s="136">
        <f t="shared" si="7"/>
        <v>0</v>
      </c>
      <c r="E44" s="53"/>
      <c r="F44" s="136">
        <f t="shared" si="8"/>
        <v>0</v>
      </c>
      <c r="G44" s="53"/>
      <c r="H44" s="136">
        <f t="shared" si="9"/>
        <v>0</v>
      </c>
      <c r="I44" s="144">
        <f t="shared" si="10"/>
        <v>0</v>
      </c>
      <c r="J44" s="137"/>
      <c r="K44" s="137"/>
      <c r="L44" s="142">
        <f t="shared" si="11"/>
        <v>0</v>
      </c>
      <c r="M44" s="142">
        <f t="shared" si="12"/>
        <v>0</v>
      </c>
      <c r="N44" s="136">
        <f>IF($Q$31=0,"",IF($I44&gt;0,IF(OR($I44&gt;$Q$31,$C44&gt;1.5*$Q$31,$E44&gt;1.5*$Q$31,$G44&gt;1.5*$Q$31),"NO","SI"),""))</f>
      </c>
      <c r="O44" s="181"/>
      <c r="P44" s="315"/>
      <c r="Q44" s="315"/>
      <c r="R44" s="315"/>
      <c r="S44" s="315"/>
      <c r="T44" s="315"/>
      <c r="U44" s="315"/>
      <c r="V44" s="315"/>
      <c r="W44">
        <f t="shared" si="6"/>
        <v>0</v>
      </c>
      <c r="X44"/>
    </row>
    <row r="45" spans="1:24" s="51" customFormat="1" ht="29.25" customHeight="1" thickTop="1">
      <c r="A45" s="223" t="s">
        <v>256</v>
      </c>
      <c r="B45" s="224"/>
      <c r="C45" s="224"/>
      <c r="D45" s="224"/>
      <c r="E45" s="224"/>
      <c r="F45" s="224"/>
      <c r="G45" s="224"/>
      <c r="H45" s="224"/>
      <c r="I45" s="224"/>
      <c r="J45" s="224"/>
      <c r="K45" s="224"/>
      <c r="L45" s="224"/>
      <c r="M45" s="224"/>
      <c r="N45" s="224"/>
      <c r="O45" s="224"/>
      <c r="W45">
        <f t="shared" si="6"/>
        <v>0</v>
      </c>
      <c r="X45"/>
    </row>
    <row r="46" spans="1:24" s="51" customFormat="1" ht="15.75" customHeight="1" thickBot="1">
      <c r="A46" s="183"/>
      <c r="B46" s="183"/>
      <c r="C46" s="183"/>
      <c r="D46" s="183"/>
      <c r="E46" s="183"/>
      <c r="F46" s="183"/>
      <c r="G46" s="183"/>
      <c r="H46" s="183"/>
      <c r="I46" s="183"/>
      <c r="J46" s="183"/>
      <c r="K46" s="183"/>
      <c r="L46" s="183"/>
      <c r="M46" s="183"/>
      <c r="N46" s="183"/>
      <c r="O46" s="183"/>
      <c r="P46" s="230"/>
      <c r="Q46" s="230"/>
      <c r="R46" s="230"/>
      <c r="S46" s="230"/>
      <c r="T46" s="230"/>
      <c r="U46" s="230"/>
      <c r="W46">
        <f t="shared" si="6"/>
        <v>0</v>
      </c>
      <c r="X46"/>
    </row>
    <row r="47" spans="1:24" ht="43.5" customHeight="1" thickBot="1">
      <c r="A47" s="51"/>
      <c r="B47" s="159" t="s">
        <v>81</v>
      </c>
      <c r="C47" s="139" t="s">
        <v>257</v>
      </c>
      <c r="D47" s="139"/>
      <c r="E47" s="139"/>
      <c r="F47" s="139"/>
      <c r="G47" s="139"/>
      <c r="H47" s="139"/>
      <c r="I47" s="70"/>
      <c r="J47" s="162" t="s">
        <v>4</v>
      </c>
      <c r="K47" s="311" t="s">
        <v>6</v>
      </c>
      <c r="L47" s="140" t="s">
        <v>5</v>
      </c>
      <c r="M47" s="140" t="s">
        <v>113</v>
      </c>
      <c r="N47" s="50"/>
      <c r="P47" s="227" t="s">
        <v>114</v>
      </c>
      <c r="Q47" s="227" t="s">
        <v>239</v>
      </c>
      <c r="S47" s="175" t="s">
        <v>35</v>
      </c>
      <c r="T47" s="232">
        <f>SUM(L49:L66)</f>
        <v>0</v>
      </c>
      <c r="U47" s="176" t="s">
        <v>82</v>
      </c>
      <c r="W47">
        <f t="shared" si="6"/>
        <v>0</v>
      </c>
      <c r="X47" s="51"/>
    </row>
    <row r="48" spans="1:24" ht="21" customHeight="1" thickBot="1">
      <c r="A48" s="51"/>
      <c r="B48" s="160"/>
      <c r="C48" s="66" t="s">
        <v>0</v>
      </c>
      <c r="D48" s="67" t="s">
        <v>97</v>
      </c>
      <c r="E48" s="68" t="s">
        <v>1</v>
      </c>
      <c r="F48" s="67" t="s">
        <v>97</v>
      </c>
      <c r="G48" s="68" t="s">
        <v>2</v>
      </c>
      <c r="H48" s="67" t="s">
        <v>97</v>
      </c>
      <c r="I48" s="69" t="s">
        <v>52</v>
      </c>
      <c r="J48" s="163"/>
      <c r="K48" s="312"/>
      <c r="L48" s="145"/>
      <c r="M48" s="145"/>
      <c r="N48" s="177" t="s">
        <v>72</v>
      </c>
      <c r="O48" s="2"/>
      <c r="P48" s="228">
        <f>SUM(M49:M58)</f>
        <v>0</v>
      </c>
      <c r="Q48" s="229">
        <f>IF(P48&gt;=10,2,0)</f>
        <v>0</v>
      </c>
      <c r="R48" s="179"/>
      <c r="S48" s="51"/>
      <c r="T48" s="51"/>
      <c r="U48" s="51"/>
      <c r="W48">
        <f t="shared" si="6"/>
        <v>0</v>
      </c>
      <c r="X48" s="51"/>
    </row>
    <row r="49" spans="1:24" ht="16.5">
      <c r="A49" s="51"/>
      <c r="B49" s="135"/>
      <c r="C49" s="53"/>
      <c r="D49" s="136">
        <f aca="true" t="shared" si="14" ref="D49:D58">IF(C49&gt;0,1,0)</f>
        <v>0</v>
      </c>
      <c r="E49" s="53"/>
      <c r="F49" s="136">
        <f aca="true" t="shared" si="15" ref="F49:F58">IF(E49&gt;0,1,0)</f>
        <v>0</v>
      </c>
      <c r="G49" s="53"/>
      <c r="H49" s="136">
        <f aca="true" t="shared" si="16" ref="H49:H58">IF(G49&gt;0,1,0)</f>
        <v>0</v>
      </c>
      <c r="I49" s="144">
        <f aca="true" t="shared" si="17" ref="I49:I58">IF(D49+F49+H49&gt;0,(C49+E49+G49)/(D49+F49+H49),0)</f>
        <v>0</v>
      </c>
      <c r="J49" s="137"/>
      <c r="K49" s="137"/>
      <c r="L49" s="142">
        <f>I49*J49*K49/1000000</f>
        <v>0</v>
      </c>
      <c r="M49" s="142">
        <f>I49*J49/1000</f>
        <v>0</v>
      </c>
      <c r="N49" s="136">
        <f>IF($Q$48=0,"",IF($I49&gt;0,IF(OR($I49&gt;$Q$31,$C49&gt;1.5*$Q$31,$E49&gt;1.5*$Q$31,$G49&gt;1.5*$Q$31),"NO","SI"),""))</f>
      </c>
      <c r="O49" s="22"/>
      <c r="S49" s="51"/>
      <c r="T49" s="51"/>
      <c r="U49" s="51"/>
      <c r="W49">
        <f>IF(N49="NO",1,0)</f>
        <v>0</v>
      </c>
      <c r="X49" s="51"/>
    </row>
    <row r="50" spans="1:24" ht="15.75" customHeight="1">
      <c r="A50" s="51"/>
      <c r="B50" s="135"/>
      <c r="C50" s="55"/>
      <c r="D50" s="136">
        <f t="shared" si="14"/>
        <v>0</v>
      </c>
      <c r="E50" s="55"/>
      <c r="F50" s="136">
        <f t="shared" si="15"/>
        <v>0</v>
      </c>
      <c r="G50" s="55"/>
      <c r="H50" s="136">
        <f t="shared" si="16"/>
        <v>0</v>
      </c>
      <c r="I50" s="144">
        <f t="shared" si="17"/>
        <v>0</v>
      </c>
      <c r="J50" s="54"/>
      <c r="K50" s="54"/>
      <c r="L50" s="142">
        <f aca="true" t="shared" si="18" ref="L50:L58">I50*J50*K50/1000000</f>
        <v>0</v>
      </c>
      <c r="M50" s="142">
        <f aca="true" t="shared" si="19" ref="M50:M58">I50*J50/1000</f>
        <v>0</v>
      </c>
      <c r="N50" s="136">
        <f aca="true" t="shared" si="20" ref="N50:N58">IF($Q$48=0,"",IF($I50&gt;0,IF(OR($I50&gt;$Q$31,$C50&gt;1.5*$Q$31,$E50&gt;1.5*$Q$31,$G50&gt;1.5*$Q$31),"NO","SI"),""))</f>
      </c>
      <c r="O50" s="22"/>
      <c r="P50" s="316" t="str">
        <f>IF(P48&lt;10,"Caudal inferior a 10 g/h, aplica el VLE general focos canalizados para esta actividad en mg COT/Nm3",0)</f>
        <v>Caudal inferior a 10 g/h, aplica el VLE general focos canalizados para esta actividad en mg COT/Nm3</v>
      </c>
      <c r="Q50" s="316"/>
      <c r="R50" s="316"/>
      <c r="S50" s="316"/>
      <c r="T50" s="316"/>
      <c r="U50" s="316"/>
      <c r="V50" s="316"/>
      <c r="W50">
        <f aca="true" t="shared" si="21" ref="W50:W85">IF(N50="NO",1,0)</f>
        <v>0</v>
      </c>
      <c r="X50" s="51"/>
    </row>
    <row r="51" spans="2:24" ht="16.5" customHeight="1">
      <c r="B51" s="135"/>
      <c r="C51" s="55"/>
      <c r="D51" s="136">
        <f t="shared" si="14"/>
        <v>0</v>
      </c>
      <c r="E51" s="55"/>
      <c r="F51" s="136">
        <f t="shared" si="15"/>
        <v>0</v>
      </c>
      <c r="G51" s="55"/>
      <c r="H51" s="136">
        <f t="shared" si="16"/>
        <v>0</v>
      </c>
      <c r="I51" s="144">
        <f t="shared" si="17"/>
        <v>0</v>
      </c>
      <c r="J51" s="54"/>
      <c r="K51" s="54"/>
      <c r="L51" s="142">
        <f t="shared" si="18"/>
        <v>0</v>
      </c>
      <c r="M51" s="142">
        <f t="shared" si="19"/>
        <v>0</v>
      </c>
      <c r="N51" s="136">
        <f t="shared" si="20"/>
      </c>
      <c r="O51" s="22"/>
      <c r="P51" s="316"/>
      <c r="Q51" s="316"/>
      <c r="R51" s="316"/>
      <c r="S51" s="316"/>
      <c r="T51" s="316"/>
      <c r="U51" s="316"/>
      <c r="V51" s="316"/>
      <c r="W51">
        <f t="shared" si="21"/>
        <v>0</v>
      </c>
      <c r="X51" s="51"/>
    </row>
    <row r="52" spans="2:24" ht="16.5" customHeight="1">
      <c r="B52" s="135"/>
      <c r="C52" s="55"/>
      <c r="D52" s="136">
        <f t="shared" si="14"/>
        <v>0</v>
      </c>
      <c r="E52" s="55"/>
      <c r="F52" s="136">
        <f t="shared" si="15"/>
        <v>0</v>
      </c>
      <c r="G52" s="55"/>
      <c r="H52" s="136">
        <f t="shared" si="16"/>
        <v>0</v>
      </c>
      <c r="I52" s="144">
        <f t="shared" si="17"/>
        <v>0</v>
      </c>
      <c r="J52" s="54"/>
      <c r="K52" s="54"/>
      <c r="L52" s="142">
        <f t="shared" si="18"/>
        <v>0</v>
      </c>
      <c r="M52" s="142">
        <f t="shared" si="19"/>
        <v>0</v>
      </c>
      <c r="N52" s="136">
        <f t="shared" si="20"/>
      </c>
      <c r="O52" s="22"/>
      <c r="P52" s="315" t="str">
        <f>IF(P48&lt;10,"Es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52" s="315"/>
      <c r="R52" s="315"/>
      <c r="S52" s="315"/>
      <c r="T52" s="315"/>
      <c r="U52" s="315"/>
      <c r="V52" s="315"/>
      <c r="W52">
        <f t="shared" si="21"/>
        <v>0</v>
      </c>
      <c r="X52" s="51"/>
    </row>
    <row r="53" spans="1:23" s="51" customFormat="1" ht="16.5" customHeight="1">
      <c r="A53"/>
      <c r="B53" s="135"/>
      <c r="C53" s="55"/>
      <c r="D53" s="136">
        <f t="shared" si="14"/>
        <v>0</v>
      </c>
      <c r="E53" s="55"/>
      <c r="F53" s="136">
        <f t="shared" si="15"/>
        <v>0</v>
      </c>
      <c r="G53" s="55"/>
      <c r="H53" s="136">
        <f t="shared" si="16"/>
        <v>0</v>
      </c>
      <c r="I53" s="144">
        <f t="shared" si="17"/>
        <v>0</v>
      </c>
      <c r="J53" s="54"/>
      <c r="K53" s="54"/>
      <c r="L53" s="142">
        <f t="shared" si="18"/>
        <v>0</v>
      </c>
      <c r="M53" s="142">
        <f t="shared" si="19"/>
        <v>0</v>
      </c>
      <c r="N53" s="136">
        <f t="shared" si="20"/>
      </c>
      <c r="O53" s="22"/>
      <c r="P53" s="315"/>
      <c r="Q53" s="315"/>
      <c r="R53" s="315"/>
      <c r="S53" s="315"/>
      <c r="T53" s="315"/>
      <c r="U53" s="315"/>
      <c r="V53" s="315"/>
      <c r="W53">
        <f t="shared" si="21"/>
        <v>0</v>
      </c>
    </row>
    <row r="54" spans="1:24" s="51" customFormat="1" ht="19.5">
      <c r="A54" s="161"/>
      <c r="B54" s="135"/>
      <c r="C54" s="55"/>
      <c r="D54" s="136">
        <f t="shared" si="14"/>
        <v>0</v>
      </c>
      <c r="E54" s="55"/>
      <c r="F54" s="136">
        <f t="shared" si="15"/>
        <v>0</v>
      </c>
      <c r="G54" s="55"/>
      <c r="H54" s="136">
        <f t="shared" si="16"/>
        <v>0</v>
      </c>
      <c r="I54" s="144">
        <f t="shared" si="17"/>
        <v>0</v>
      </c>
      <c r="J54" s="54"/>
      <c r="K54" s="54"/>
      <c r="L54" s="142">
        <f t="shared" si="18"/>
        <v>0</v>
      </c>
      <c r="M54" s="142">
        <f t="shared" si="19"/>
        <v>0</v>
      </c>
      <c r="N54" s="136">
        <f t="shared" si="20"/>
      </c>
      <c r="O54" s="22"/>
      <c r="P54" s="315"/>
      <c r="Q54" s="315"/>
      <c r="R54" s="315"/>
      <c r="S54" s="315"/>
      <c r="T54" s="315"/>
      <c r="U54" s="315"/>
      <c r="V54" s="315"/>
      <c r="W54">
        <f t="shared" si="21"/>
        <v>0</v>
      </c>
      <c r="X54"/>
    </row>
    <row r="55" spans="1:24" s="51" customFormat="1" ht="16.5" customHeight="1">
      <c r="A55" s="22"/>
      <c r="B55" s="135"/>
      <c r="C55" s="55"/>
      <c r="D55" s="136">
        <f t="shared" si="14"/>
        <v>0</v>
      </c>
      <c r="E55" s="55"/>
      <c r="F55" s="136">
        <f t="shared" si="15"/>
        <v>0</v>
      </c>
      <c r="G55" s="55"/>
      <c r="H55" s="136">
        <f t="shared" si="16"/>
        <v>0</v>
      </c>
      <c r="I55" s="144">
        <f t="shared" si="17"/>
        <v>0</v>
      </c>
      <c r="J55" s="54"/>
      <c r="K55" s="54"/>
      <c r="L55" s="142">
        <f t="shared" si="18"/>
        <v>0</v>
      </c>
      <c r="M55" s="142">
        <f t="shared" si="19"/>
        <v>0</v>
      </c>
      <c r="N55" s="136">
        <f t="shared" si="20"/>
      </c>
      <c r="O55" s="22"/>
      <c r="P55" s="315"/>
      <c r="Q55" s="315"/>
      <c r="R55" s="315"/>
      <c r="S55" s="315"/>
      <c r="T55" s="315"/>
      <c r="U55" s="315"/>
      <c r="V55" s="315"/>
      <c r="W55">
        <f t="shared" si="21"/>
        <v>0</v>
      </c>
      <c r="X55" s="22"/>
    </row>
    <row r="56" spans="1:24" ht="16.5" customHeight="1">
      <c r="A56" s="23"/>
      <c r="B56" s="135"/>
      <c r="C56" s="55"/>
      <c r="D56" s="136">
        <f t="shared" si="14"/>
        <v>0</v>
      </c>
      <c r="E56" s="55"/>
      <c r="F56" s="136">
        <f t="shared" si="15"/>
        <v>0</v>
      </c>
      <c r="G56" s="55"/>
      <c r="H56" s="136">
        <f t="shared" si="16"/>
        <v>0</v>
      </c>
      <c r="I56" s="144">
        <f t="shared" si="17"/>
        <v>0</v>
      </c>
      <c r="J56" s="54"/>
      <c r="K56" s="54"/>
      <c r="L56" s="142">
        <f t="shared" si="18"/>
        <v>0</v>
      </c>
      <c r="M56" s="142">
        <f t="shared" si="19"/>
        <v>0</v>
      </c>
      <c r="N56" s="136">
        <f t="shared" si="20"/>
      </c>
      <c r="O56" s="22"/>
      <c r="P56" s="315"/>
      <c r="Q56" s="315"/>
      <c r="R56" s="315"/>
      <c r="S56" s="315"/>
      <c r="T56" s="315"/>
      <c r="U56" s="315"/>
      <c r="V56" s="315"/>
      <c r="W56">
        <f t="shared" si="21"/>
        <v>0</v>
      </c>
      <c r="X56" s="22"/>
    </row>
    <row r="57" spans="2:23" ht="16.5" customHeight="1">
      <c r="B57" s="135"/>
      <c r="C57" s="55"/>
      <c r="D57" s="136">
        <f t="shared" si="14"/>
        <v>0</v>
      </c>
      <c r="E57" s="55"/>
      <c r="F57" s="136">
        <f t="shared" si="15"/>
        <v>0</v>
      </c>
      <c r="G57" s="55"/>
      <c r="H57" s="136">
        <f t="shared" si="16"/>
        <v>0</v>
      </c>
      <c r="I57" s="144">
        <f t="shared" si="17"/>
        <v>0</v>
      </c>
      <c r="J57" s="54"/>
      <c r="K57" s="54"/>
      <c r="L57" s="142">
        <f t="shared" si="18"/>
        <v>0</v>
      </c>
      <c r="M57" s="142">
        <f t="shared" si="19"/>
        <v>0</v>
      </c>
      <c r="N57" s="136">
        <f t="shared" si="20"/>
      </c>
      <c r="P57" s="315">
        <f>IF(Q48=0,0,"El Valor Límite de Emisión de COVs con frase de riesgo asignada R45, R46, R49, R60, R61 o indicadores de peligro H340, H350, H350i, H360D o H360F, cuando el caudal másico de la suma de los compuestos sea &gt;= 10 g/h, es 2 mg/Nm3")</f>
        <v>0</v>
      </c>
      <c r="Q57" s="315"/>
      <c r="R57" s="315"/>
      <c r="S57" s="315"/>
      <c r="T57" s="315"/>
      <c r="U57" s="315"/>
      <c r="V57" s="315"/>
      <c r="W57">
        <f t="shared" si="21"/>
        <v>0</v>
      </c>
    </row>
    <row r="58" spans="2:23" ht="16.5" customHeight="1">
      <c r="B58" s="135"/>
      <c r="C58" s="55"/>
      <c r="D58" s="136">
        <f t="shared" si="14"/>
        <v>0</v>
      </c>
      <c r="E58" s="55"/>
      <c r="F58" s="136">
        <f t="shared" si="15"/>
        <v>0</v>
      </c>
      <c r="G58" s="55"/>
      <c r="H58" s="136">
        <f t="shared" si="16"/>
        <v>0</v>
      </c>
      <c r="I58" s="144">
        <f t="shared" si="17"/>
        <v>0</v>
      </c>
      <c r="J58" s="54"/>
      <c r="K58" s="54"/>
      <c r="L58" s="142">
        <f t="shared" si="18"/>
        <v>0</v>
      </c>
      <c r="M58" s="142">
        <f t="shared" si="19"/>
        <v>0</v>
      </c>
      <c r="N58" s="136">
        <f t="shared" si="20"/>
      </c>
      <c r="P58" s="315"/>
      <c r="Q58" s="315"/>
      <c r="R58" s="315"/>
      <c r="S58" s="315"/>
      <c r="T58" s="315"/>
      <c r="U58" s="315"/>
      <c r="V58" s="315"/>
      <c r="W58">
        <f t="shared" si="21"/>
        <v>0</v>
      </c>
    </row>
    <row r="59" spans="16:23" ht="19.5" customHeight="1">
      <c r="P59" s="315"/>
      <c r="Q59" s="315"/>
      <c r="R59" s="315"/>
      <c r="S59" s="315"/>
      <c r="T59" s="315"/>
      <c r="U59" s="315"/>
      <c r="V59" s="315"/>
      <c r="W59">
        <f t="shared" si="21"/>
        <v>0</v>
      </c>
    </row>
    <row r="60" spans="16:23" ht="19.5" customHeight="1">
      <c r="P60" s="315"/>
      <c r="Q60" s="315"/>
      <c r="R60" s="315"/>
      <c r="S60" s="315"/>
      <c r="T60" s="315"/>
      <c r="U60" s="315"/>
      <c r="V60" s="315"/>
      <c r="W60">
        <f t="shared" si="21"/>
        <v>0</v>
      </c>
    </row>
    <row r="61" spans="16:23" ht="15">
      <c r="P61" s="315"/>
      <c r="Q61" s="315"/>
      <c r="R61" s="315"/>
      <c r="S61" s="315"/>
      <c r="T61" s="315"/>
      <c r="U61" s="315"/>
      <c r="V61" s="315"/>
      <c r="W61">
        <f t="shared" si="21"/>
        <v>0</v>
      </c>
    </row>
    <row r="62" ht="15">
      <c r="W62">
        <f t="shared" si="21"/>
        <v>0</v>
      </c>
    </row>
    <row r="63" ht="15">
      <c r="W63">
        <f t="shared" si="21"/>
        <v>0</v>
      </c>
    </row>
    <row r="64" ht="15">
      <c r="W64">
        <f t="shared" si="21"/>
        <v>0</v>
      </c>
    </row>
    <row r="65" ht="15">
      <c r="W65">
        <f t="shared" si="21"/>
        <v>0</v>
      </c>
    </row>
    <row r="66" ht="15">
      <c r="W66">
        <f t="shared" si="21"/>
        <v>0</v>
      </c>
    </row>
    <row r="67" ht="15">
      <c r="W67">
        <f t="shared" si="21"/>
        <v>0</v>
      </c>
    </row>
    <row r="68" ht="15">
      <c r="W68">
        <f t="shared" si="21"/>
        <v>0</v>
      </c>
    </row>
    <row r="69" ht="15">
      <c r="W69">
        <f t="shared" si="21"/>
        <v>0</v>
      </c>
    </row>
    <row r="70" ht="15">
      <c r="W70">
        <f t="shared" si="21"/>
        <v>0</v>
      </c>
    </row>
    <row r="71" ht="15">
      <c r="W71">
        <f t="shared" si="21"/>
        <v>0</v>
      </c>
    </row>
    <row r="72" ht="15">
      <c r="W72">
        <f t="shared" si="21"/>
        <v>0</v>
      </c>
    </row>
    <row r="73" ht="15">
      <c r="W73">
        <f t="shared" si="21"/>
        <v>0</v>
      </c>
    </row>
    <row r="74" ht="15.75">
      <c r="W74">
        <f t="shared" si="21"/>
        <v>0</v>
      </c>
    </row>
    <row r="75" ht="15.75">
      <c r="W75">
        <f t="shared" si="21"/>
        <v>0</v>
      </c>
    </row>
    <row r="76" ht="15.75">
      <c r="W76">
        <f t="shared" si="21"/>
        <v>0</v>
      </c>
    </row>
    <row r="77" ht="15.75">
      <c r="W77">
        <f t="shared" si="21"/>
        <v>0</v>
      </c>
    </row>
    <row r="78" ht="15.75">
      <c r="W78">
        <f t="shared" si="21"/>
        <v>0</v>
      </c>
    </row>
    <row r="79" ht="15.75">
      <c r="W79">
        <f t="shared" si="21"/>
        <v>0</v>
      </c>
    </row>
    <row r="80" ht="15.75">
      <c r="W80">
        <f t="shared" si="21"/>
        <v>0</v>
      </c>
    </row>
    <row r="81" ht="15.75">
      <c r="W81">
        <f t="shared" si="21"/>
        <v>0</v>
      </c>
    </row>
    <row r="82" ht="15.75">
      <c r="W82">
        <f t="shared" si="21"/>
        <v>0</v>
      </c>
    </row>
    <row r="83" ht="15.75">
      <c r="W83">
        <f t="shared" si="21"/>
        <v>0</v>
      </c>
    </row>
    <row r="84" ht="15.75">
      <c r="W84">
        <f t="shared" si="21"/>
        <v>0</v>
      </c>
    </row>
    <row r="85" ht="15.75">
      <c r="W85">
        <f t="shared" si="21"/>
        <v>0</v>
      </c>
    </row>
  </sheetData>
  <sheetProtection/>
  <mergeCells count="19">
    <mergeCell ref="K47:K48"/>
    <mergeCell ref="L8:L9"/>
    <mergeCell ref="P57:V61"/>
    <mergeCell ref="P52:V56"/>
    <mergeCell ref="P50:V51"/>
    <mergeCell ref="P40:V44"/>
    <mergeCell ref="P35:V38"/>
    <mergeCell ref="P33:V34"/>
    <mergeCell ref="P29:P30"/>
    <mergeCell ref="B3:M3"/>
    <mergeCell ref="B8:B9"/>
    <mergeCell ref="C6:P6"/>
    <mergeCell ref="J8:J9"/>
    <mergeCell ref="M8:M9"/>
    <mergeCell ref="K30:K31"/>
    <mergeCell ref="L30:L31"/>
    <mergeCell ref="M30:M31"/>
    <mergeCell ref="J30:J31"/>
    <mergeCell ref="K8:K9"/>
  </mergeCells>
  <conditionalFormatting sqref="N53:O53 O49:P49 P52 M47:M48 O47:O48 O50:O54 R48 N55:O56 R46 Q47:Q49 S45 R30:R31 P32:Q32 O10:O25 L48 P33 P35 P50 N48:N58 N32:O44">
    <cfRule type="cellIs" priority="41" dxfId="14" operator="equal">
      <formula>"NO"</formula>
    </cfRule>
  </conditionalFormatting>
  <conditionalFormatting sqref="B10:B24 C24 B32 B55:B56">
    <cfRule type="expression" priority="53" dxfId="14" stopIfTrue="1">
      <formula>$I10&gt;#REF!</formula>
    </cfRule>
  </conditionalFormatting>
  <conditionalFormatting sqref="A33:A40 A55:A56">
    <cfRule type="expression" priority="62" dxfId="14" stopIfTrue="1">
      <formula>$I33&gt;$B33</formula>
    </cfRule>
  </conditionalFormatting>
  <conditionalFormatting sqref="A56">
    <cfRule type="expression" priority="25" dxfId="14" stopIfTrue="1">
      <formula>$J56&gt;$C56</formula>
    </cfRule>
  </conditionalFormatting>
  <conditionalFormatting sqref="C24 B10:B24">
    <cfRule type="expression" priority="21" dxfId="14" stopIfTrue="1">
      <formula>$I10&gt;#REF!</formula>
    </cfRule>
  </conditionalFormatting>
  <conditionalFormatting sqref="C11:C25 C56">
    <cfRule type="expression" priority="20" dxfId="14" stopIfTrue="1">
      <formula>$J11&gt;#REF!</formula>
    </cfRule>
  </conditionalFormatting>
  <conditionalFormatting sqref="E25">
    <cfRule type="expression" priority="19" dxfId="14" stopIfTrue="1">
      <formula>$K25&gt;$D25</formula>
    </cfRule>
  </conditionalFormatting>
  <conditionalFormatting sqref="C55">
    <cfRule type="expression" priority="15" dxfId="14" stopIfTrue="1">
      <formula>$J55&gt;#REF!</formula>
    </cfRule>
  </conditionalFormatting>
  <conditionalFormatting sqref="P50">
    <cfRule type="expression" priority="12" dxfId="14" stopIfTrue="1">
      <formula>#REF!&gt;#REF!</formula>
    </cfRule>
  </conditionalFormatting>
  <conditionalFormatting sqref="C55">
    <cfRule type="expression" priority="7" dxfId="14" stopIfTrue="1">
      <formula>$J55&gt;#REF!</formula>
    </cfRule>
  </conditionalFormatting>
  <conditionalFormatting sqref="A33:A39">
    <cfRule type="expression" priority="75" dxfId="14" stopIfTrue="1">
      <formula>$H33&gt;#REF!</formula>
    </cfRule>
  </conditionalFormatting>
  <conditionalFormatting sqref="A48:A54">
    <cfRule type="expression" priority="106" dxfId="14" stopIfTrue="1">
      <formula>$H48&gt;#REF!</formula>
    </cfRule>
  </conditionalFormatting>
  <conditionalFormatting sqref="B47:B48">
    <cfRule type="expression" priority="117" dxfId="14" stopIfTrue="1">
      <formula>$I47&gt;#REF!</formula>
    </cfRule>
  </conditionalFormatting>
  <dataValidations count="3">
    <dataValidation type="list" allowBlank="1" showInputMessage="1" showErrorMessage="1" sqref="A39">
      <formula1>$B$7:$B$7</formula1>
    </dataValidation>
    <dataValidation type="list" allowBlank="1" showInputMessage="1" showErrorMessage="1" sqref="C7:M7">
      <formula1>#REF!</formula1>
    </dataValidation>
    <dataValidation type="list" allowBlank="1" showInputMessage="1" showErrorMessage="1" sqref="C6:P6">
      <formula1>#REF!</formula1>
    </dataValidation>
  </dataValidations>
  <printOptions horizontalCentered="1" verticalCentered="1"/>
  <pageMargins left="0.7480314960629921" right="0.7480314960629921" top="0.984251968503937" bottom="0.984251968503937" header="0" footer="0"/>
  <pageSetup horizontalDpi="600" verticalDpi="600" orientation="landscape" paperSize="9" scale="55" r:id="rId4"/>
  <headerFooter alignWithMargins="0">
    <oddHeader>&amp;R&amp;G</oddHeader>
  </headerFooter>
  <rowBreaks count="1" manualBreakCount="1">
    <brk id="26"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1">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2" customHeight="1"/>
    <row r="2" spans="1:13" s="120" customFormat="1" ht="21" thickBot="1">
      <c r="A2" s="244">
        <f>PGD!C2</f>
        <v>0</v>
      </c>
      <c r="B2" s="244"/>
      <c r="C2" s="244"/>
      <c r="D2" s="244"/>
      <c r="E2" s="244"/>
      <c r="F2" s="244"/>
      <c r="G2" s="244"/>
      <c r="H2" s="244"/>
      <c r="I2" s="244"/>
      <c r="J2" s="244"/>
      <c r="K2" s="244"/>
      <c r="L2" s="244" t="s">
        <v>98</v>
      </c>
      <c r="M2" s="244">
        <f>PGD!C5</f>
        <v>0</v>
      </c>
    </row>
    <row r="3" spans="1:13" ht="56.25" customHeight="1" thickBot="1">
      <c r="A3" s="71" t="s">
        <v>40</v>
      </c>
      <c r="B3" s="295" t="s">
        <v>56</v>
      </c>
      <c r="C3" s="295"/>
      <c r="D3" s="295"/>
      <c r="E3" s="295"/>
      <c r="F3" s="295"/>
      <c r="G3" s="295"/>
      <c r="H3" s="295"/>
      <c r="I3" s="295"/>
      <c r="J3" s="295"/>
      <c r="K3" s="242" t="s">
        <v>55</v>
      </c>
      <c r="L3" s="243"/>
      <c r="M3" s="100" t="s">
        <v>82</v>
      </c>
    </row>
    <row r="4" spans="1:12" ht="51.75" customHeight="1">
      <c r="A4" s="28"/>
      <c r="B4" s="295"/>
      <c r="C4" s="295"/>
      <c r="D4" s="295"/>
      <c r="E4" s="295"/>
      <c r="F4" s="295"/>
      <c r="G4" s="295"/>
      <c r="H4" s="295"/>
      <c r="I4" s="295"/>
      <c r="J4" s="295"/>
      <c r="K4" s="23"/>
      <c r="L4" s="22"/>
    </row>
    <row r="5" spans="1:12" ht="16.5" customHeight="1">
      <c r="A5" s="28"/>
      <c r="B5" s="62"/>
      <c r="C5" s="62"/>
      <c r="D5" s="62"/>
      <c r="E5" s="62"/>
      <c r="F5" s="62"/>
      <c r="G5" s="62"/>
      <c r="H5" s="62"/>
      <c r="I5" s="62"/>
      <c r="J5" s="62"/>
      <c r="K5" s="23"/>
      <c r="L5" s="22"/>
    </row>
    <row r="6" spans="1:11" s="22" customFormat="1" ht="16.5">
      <c r="A6" s="84" t="s">
        <v>70</v>
      </c>
      <c r="C6" s="58"/>
      <c r="D6" s="23"/>
      <c r="E6" s="23"/>
      <c r="I6" s="23"/>
      <c r="K6" s="30"/>
    </row>
    <row r="7" spans="1:12" s="22" customFormat="1" ht="19.5">
      <c r="A7" s="72"/>
      <c r="B7" s="73"/>
      <c r="C7" s="74"/>
      <c r="D7" s="36"/>
      <c r="E7" s="36"/>
      <c r="F7" s="36"/>
      <c r="G7" s="36"/>
      <c r="H7" s="36"/>
      <c r="I7" s="36"/>
      <c r="J7" s="36"/>
      <c r="K7" s="36"/>
      <c r="L7" s="37"/>
    </row>
    <row r="8" spans="1:12" s="22" customFormat="1" ht="19.5">
      <c r="A8" s="72"/>
      <c r="B8" s="75"/>
      <c r="C8" s="72"/>
      <c r="L8" s="85"/>
    </row>
    <row r="9" spans="1:12" s="22" customFormat="1" ht="19.5">
      <c r="A9" s="72"/>
      <c r="B9" s="75"/>
      <c r="C9" s="72"/>
      <c r="L9" s="85"/>
    </row>
    <row r="10" spans="1:12" s="22" customFormat="1" ht="15.75">
      <c r="A10" s="72"/>
      <c r="B10" s="75"/>
      <c r="C10" s="72"/>
      <c r="L10" s="38"/>
    </row>
    <row r="11" spans="1:12" s="22" customFormat="1" ht="16.5">
      <c r="A11" s="58"/>
      <c r="B11" s="76"/>
      <c r="C11" s="77"/>
      <c r="D11" s="39"/>
      <c r="E11" s="39"/>
      <c r="F11" s="39"/>
      <c r="G11" s="39"/>
      <c r="H11" s="39"/>
      <c r="I11" s="39"/>
      <c r="J11" s="39"/>
      <c r="K11" s="40"/>
      <c r="L11" s="41"/>
    </row>
    <row r="12" spans="1:11" s="22" customFormat="1" ht="16.5">
      <c r="A12" s="58"/>
      <c r="B12" s="72"/>
      <c r="C12" s="72"/>
      <c r="K12" s="30"/>
    </row>
    <row r="13" spans="1:3" s="22" customFormat="1" ht="16.5" customHeight="1">
      <c r="A13" s="84" t="s">
        <v>57</v>
      </c>
      <c r="B13" s="72"/>
      <c r="C13" s="72"/>
    </row>
    <row r="14" spans="1:12" s="22" customFormat="1" ht="16.5">
      <c r="A14" s="58"/>
      <c r="B14" s="64"/>
      <c r="C14" s="78"/>
      <c r="D14" s="33"/>
      <c r="E14" s="33"/>
      <c r="F14" s="34"/>
      <c r="G14" s="32"/>
      <c r="H14" s="33"/>
      <c r="I14" s="33"/>
      <c r="J14" s="35"/>
      <c r="K14" s="32"/>
      <c r="L14" s="33"/>
    </row>
    <row r="15" spans="1:12" s="22" customFormat="1" ht="15.75">
      <c r="A15" s="58"/>
      <c r="B15" s="73"/>
      <c r="C15" s="74"/>
      <c r="D15" s="36"/>
      <c r="E15" s="36"/>
      <c r="F15" s="36"/>
      <c r="G15" s="36"/>
      <c r="H15" s="36"/>
      <c r="I15" s="36"/>
      <c r="J15" s="36"/>
      <c r="K15" s="36"/>
      <c r="L15" s="42"/>
    </row>
    <row r="16" spans="1:12" s="22" customFormat="1" ht="15.75">
      <c r="A16" s="58"/>
      <c r="B16" s="75"/>
      <c r="C16" s="72"/>
      <c r="L16" s="38"/>
    </row>
    <row r="17" spans="1:12" s="22" customFormat="1" ht="15.75">
      <c r="A17" s="58"/>
      <c r="B17" s="75"/>
      <c r="C17" s="72"/>
      <c r="L17" s="38"/>
    </row>
    <row r="18" spans="1:12" s="22" customFormat="1" ht="15.75">
      <c r="A18" s="58"/>
      <c r="B18" s="75"/>
      <c r="C18" s="72"/>
      <c r="L18" s="38"/>
    </row>
    <row r="19" spans="1:12" s="22" customFormat="1" ht="15.75">
      <c r="A19" s="58"/>
      <c r="B19" s="76"/>
      <c r="C19" s="77"/>
      <c r="D19" s="39"/>
      <c r="E19" s="39"/>
      <c r="F19" s="39"/>
      <c r="G19" s="39"/>
      <c r="H19" s="39"/>
      <c r="I19" s="39"/>
      <c r="J19" s="39"/>
      <c r="K19" s="39"/>
      <c r="L19" s="41"/>
    </row>
    <row r="20" spans="1:12" ht="15.75">
      <c r="A20" s="79"/>
      <c r="B20" s="79"/>
      <c r="C20" s="79"/>
      <c r="D20" s="24"/>
      <c r="E20" s="24"/>
      <c r="F20" s="24"/>
      <c r="G20" s="25"/>
      <c r="H20" s="26"/>
      <c r="I20" s="26"/>
      <c r="J20" s="26"/>
      <c r="K20" s="26"/>
      <c r="L20" s="26"/>
    </row>
    <row r="21" spans="1:3" ht="15.75">
      <c r="A21" s="64"/>
      <c r="B21" s="64"/>
      <c r="C21" s="64"/>
    </row>
    <row r="22" spans="1:3" ht="15.75">
      <c r="A22" s="84" t="s">
        <v>71</v>
      </c>
      <c r="C22" s="64"/>
    </row>
    <row r="23" spans="1:12" ht="15.75">
      <c r="A23" s="64"/>
      <c r="B23" s="80"/>
      <c r="C23" s="81"/>
      <c r="D23" s="43"/>
      <c r="E23" s="43"/>
      <c r="F23" s="43"/>
      <c r="G23" s="43"/>
      <c r="H23" s="43"/>
      <c r="I23" s="43"/>
      <c r="J23" s="43"/>
      <c r="K23" s="43"/>
      <c r="L23" s="44"/>
    </row>
    <row r="24" spans="1:12" ht="15.75">
      <c r="A24" s="64"/>
      <c r="B24" s="82"/>
      <c r="C24" s="83"/>
      <c r="D24" s="2"/>
      <c r="E24" s="2"/>
      <c r="F24" s="2"/>
      <c r="G24" s="2"/>
      <c r="H24" s="2"/>
      <c r="I24" s="2"/>
      <c r="J24" s="2"/>
      <c r="K24" s="2"/>
      <c r="L24" s="45"/>
    </row>
    <row r="25" spans="1:12" ht="15.75">
      <c r="A25" s="64"/>
      <c r="B25" s="82"/>
      <c r="C25" s="83"/>
      <c r="D25" s="2"/>
      <c r="E25" s="2"/>
      <c r="F25" s="2"/>
      <c r="G25" s="2"/>
      <c r="H25" s="2"/>
      <c r="I25" s="2"/>
      <c r="J25" s="2"/>
      <c r="K25" s="2"/>
      <c r="L25" s="45"/>
    </row>
    <row r="26" spans="1:12" ht="15.75">
      <c r="A26" s="64"/>
      <c r="B26" s="82"/>
      <c r="C26" s="83"/>
      <c r="D26" s="2"/>
      <c r="E26" s="2"/>
      <c r="F26" s="2"/>
      <c r="G26" s="2"/>
      <c r="H26" s="2"/>
      <c r="I26" s="2"/>
      <c r="J26" s="2"/>
      <c r="K26" s="2"/>
      <c r="L26" s="45"/>
    </row>
    <row r="27" spans="1:12" ht="15.75">
      <c r="A27" s="64"/>
      <c r="B27" s="82"/>
      <c r="C27" s="83"/>
      <c r="D27" s="2"/>
      <c r="E27" s="2"/>
      <c r="F27" s="2"/>
      <c r="G27" s="2"/>
      <c r="H27" s="2"/>
      <c r="I27" s="2"/>
      <c r="J27" s="2"/>
      <c r="K27" s="2"/>
      <c r="L27" s="45"/>
    </row>
    <row r="28" spans="2:12" ht="15.75">
      <c r="B28" s="46"/>
      <c r="C28" s="47"/>
      <c r="D28" s="47"/>
      <c r="E28" s="47"/>
      <c r="F28" s="47"/>
      <c r="G28" s="47"/>
      <c r="H28" s="47"/>
      <c r="I28" s="47"/>
      <c r="J28" s="47"/>
      <c r="K28" s="47"/>
      <c r="L28" s="48"/>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6"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J24"/>
  <sheetViews>
    <sheetView showGridLines="0" showZeros="0" view="pageBreakPreview" zoomScale="75" zoomScaleSheetLayoutView="75" zoomScalePageLayoutView="0" workbookViewId="0" topLeftCell="E1">
      <selection activeCell="I8" sqref="I8:I12"/>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8.00390625" style="0" customWidth="1"/>
  </cols>
  <sheetData>
    <row r="1" ht="5.25" customHeight="1"/>
    <row r="2" spans="1:10" s="120" customFormat="1" ht="39" customHeight="1" thickBot="1">
      <c r="A2" s="244">
        <f>PGD!C2</f>
        <v>0</v>
      </c>
      <c r="B2" s="244"/>
      <c r="C2" s="244"/>
      <c r="D2" s="244"/>
      <c r="E2" s="244"/>
      <c r="F2" s="244"/>
      <c r="G2" s="244"/>
      <c r="H2" s="244"/>
      <c r="I2" s="244" t="s">
        <v>98</v>
      </c>
      <c r="J2" s="244">
        <f>PGD!C5</f>
        <v>0</v>
      </c>
    </row>
    <row r="3" spans="1:10" ht="32.25" customHeight="1" thickBot="1">
      <c r="A3" s="71" t="s">
        <v>41</v>
      </c>
      <c r="B3" s="295" t="s">
        <v>58</v>
      </c>
      <c r="C3" s="295"/>
      <c r="D3" s="295"/>
      <c r="E3" s="295"/>
      <c r="F3" s="295"/>
      <c r="G3" s="63"/>
      <c r="H3" s="242" t="s">
        <v>62</v>
      </c>
      <c r="I3" s="253">
        <f>SUM(I7:I99)</f>
        <v>0</v>
      </c>
      <c r="J3" t="s">
        <v>82</v>
      </c>
    </row>
    <row r="4" spans="1:9" ht="16.5" customHeight="1">
      <c r="A4" s="28"/>
      <c r="B4" s="29"/>
      <c r="C4" s="29"/>
      <c r="D4" s="29"/>
      <c r="E4" s="29"/>
      <c r="F4" s="29"/>
      <c r="G4" s="29"/>
      <c r="H4" s="23"/>
      <c r="I4" s="22"/>
    </row>
    <row r="5" spans="1:9" s="22" customFormat="1" ht="49.5">
      <c r="A5" s="23"/>
      <c r="B5" s="186" t="s">
        <v>59</v>
      </c>
      <c r="C5" s="186" t="s">
        <v>73</v>
      </c>
      <c r="D5" s="186" t="s">
        <v>60</v>
      </c>
      <c r="E5" s="186" t="s">
        <v>61</v>
      </c>
      <c r="F5" s="186" t="s">
        <v>112</v>
      </c>
      <c r="G5" s="186" t="s">
        <v>272</v>
      </c>
      <c r="H5" s="186" t="s">
        <v>33</v>
      </c>
      <c r="I5" s="186" t="s">
        <v>273</v>
      </c>
    </row>
    <row r="6" spans="1:10" s="12" customFormat="1" ht="16.5">
      <c r="A6" s="10"/>
      <c r="B6" s="187"/>
      <c r="C6" s="187"/>
      <c r="D6" s="187"/>
      <c r="E6" s="187"/>
      <c r="F6" s="187"/>
      <c r="G6" s="187"/>
      <c r="H6" s="187"/>
      <c r="I6" s="282" t="s">
        <v>274</v>
      </c>
      <c r="J6" s="34"/>
    </row>
    <row r="7" spans="1:10" ht="15.75">
      <c r="A7" s="2"/>
      <c r="B7" s="249"/>
      <c r="C7" s="250"/>
      <c r="D7" s="251"/>
      <c r="E7" s="280"/>
      <c r="F7" s="53"/>
      <c r="G7" s="53"/>
      <c r="H7" s="252"/>
      <c r="I7" s="281">
        <f>G7*H7</f>
        <v>0</v>
      </c>
      <c r="J7" s="2"/>
    </row>
    <row r="8" spans="1:10" ht="15.75">
      <c r="A8" s="2"/>
      <c r="B8" s="88"/>
      <c r="C8" s="90"/>
      <c r="D8" s="92"/>
      <c r="E8" s="280"/>
      <c r="F8" s="55"/>
      <c r="G8" s="55"/>
      <c r="H8" s="91"/>
      <c r="I8" s="281">
        <f aca="true" t="shared" si="0" ref="I8:I17">G8*H8</f>
        <v>0</v>
      </c>
      <c r="J8" s="22"/>
    </row>
    <row r="9" spans="1:10" ht="15.75">
      <c r="A9" s="2"/>
      <c r="B9" s="88"/>
      <c r="C9" s="90"/>
      <c r="D9" s="92"/>
      <c r="E9" s="280"/>
      <c r="F9" s="55"/>
      <c r="G9" s="55"/>
      <c r="H9" s="91"/>
      <c r="I9" s="281">
        <f t="shared" si="0"/>
        <v>0</v>
      </c>
      <c r="J9" s="22"/>
    </row>
    <row r="10" spans="1:10" ht="15.75">
      <c r="A10" s="2"/>
      <c r="B10" s="88"/>
      <c r="C10" s="90"/>
      <c r="D10" s="92"/>
      <c r="E10" s="280"/>
      <c r="F10" s="55"/>
      <c r="G10" s="55"/>
      <c r="H10" s="91"/>
      <c r="I10" s="281">
        <f t="shared" si="0"/>
        <v>0</v>
      </c>
      <c r="J10" s="22"/>
    </row>
    <row r="11" spans="1:10" ht="15.75">
      <c r="A11" s="2"/>
      <c r="B11" s="88"/>
      <c r="C11" s="90"/>
      <c r="D11" s="92"/>
      <c r="E11" s="280"/>
      <c r="F11" s="55"/>
      <c r="G11" s="55"/>
      <c r="H11" s="91"/>
      <c r="I11" s="281">
        <f t="shared" si="0"/>
        <v>0</v>
      </c>
      <c r="J11" s="22"/>
    </row>
    <row r="12" spans="1:10" ht="15.75">
      <c r="A12" s="2"/>
      <c r="B12" s="88"/>
      <c r="C12" s="90"/>
      <c r="D12" s="92"/>
      <c r="E12" s="280"/>
      <c r="F12" s="55"/>
      <c r="G12" s="55"/>
      <c r="H12" s="91"/>
      <c r="I12" s="281">
        <f t="shared" si="0"/>
        <v>0</v>
      </c>
      <c r="J12" s="22"/>
    </row>
    <row r="13" spans="1:10" ht="15.75">
      <c r="A13" s="2"/>
      <c r="B13" s="88"/>
      <c r="C13" s="89"/>
      <c r="D13" s="92"/>
      <c r="E13" s="280"/>
      <c r="F13" s="55"/>
      <c r="G13" s="55"/>
      <c r="H13" s="91"/>
      <c r="I13" s="281">
        <f t="shared" si="0"/>
        <v>0</v>
      </c>
      <c r="J13" s="22"/>
    </row>
    <row r="14" spans="1:10" ht="15.75">
      <c r="A14" s="2"/>
      <c r="B14" s="88"/>
      <c r="C14" s="90"/>
      <c r="D14" s="92"/>
      <c r="E14" s="280"/>
      <c r="F14" s="55"/>
      <c r="G14" s="55"/>
      <c r="H14" s="91"/>
      <c r="I14" s="281">
        <f t="shared" si="0"/>
        <v>0</v>
      </c>
      <c r="J14" s="22"/>
    </row>
    <row r="15" spans="1:10" ht="15.75">
      <c r="A15" s="2"/>
      <c r="B15" s="55"/>
      <c r="C15" s="55"/>
      <c r="D15" s="55"/>
      <c r="E15" s="280"/>
      <c r="F15" s="55"/>
      <c r="G15" s="55"/>
      <c r="H15" s="55"/>
      <c r="I15" s="281">
        <f t="shared" si="0"/>
        <v>0</v>
      </c>
      <c r="J15" s="22"/>
    </row>
    <row r="16" spans="1:10" ht="15.75">
      <c r="A16" s="2"/>
      <c r="B16" s="55"/>
      <c r="C16" s="55"/>
      <c r="D16" s="55"/>
      <c r="E16" s="280"/>
      <c r="F16" s="55"/>
      <c r="G16" s="55"/>
      <c r="H16" s="55"/>
      <c r="I16" s="281">
        <f t="shared" si="0"/>
        <v>0</v>
      </c>
      <c r="J16" s="22"/>
    </row>
    <row r="17" spans="1:10" ht="15.75">
      <c r="A17" s="2"/>
      <c r="B17" s="55"/>
      <c r="C17" s="55"/>
      <c r="D17" s="55"/>
      <c r="E17" s="280"/>
      <c r="F17" s="55"/>
      <c r="G17" s="55"/>
      <c r="H17" s="55"/>
      <c r="I17" s="281">
        <f t="shared" si="0"/>
        <v>0</v>
      </c>
      <c r="J17" s="22"/>
    </row>
    <row r="18" s="22" customFormat="1" ht="15.75"/>
    <row r="19" spans="1:10" s="22" customFormat="1" ht="16.5" customHeight="1">
      <c r="A19" s="319" t="s">
        <v>106</v>
      </c>
      <c r="B19" s="319"/>
      <c r="C19" s="319"/>
      <c r="D19" s="319"/>
      <c r="E19" s="319"/>
      <c r="F19" s="319"/>
      <c r="G19" s="319"/>
      <c r="H19" s="319"/>
      <c r="I19" s="319"/>
      <c r="J19" s="319"/>
    </row>
    <row r="20" spans="1:10" s="22" customFormat="1" ht="16.5" customHeight="1">
      <c r="A20" s="319"/>
      <c r="B20" s="319"/>
      <c r="C20" s="319"/>
      <c r="D20" s="319"/>
      <c r="E20" s="319"/>
      <c r="F20" s="319"/>
      <c r="G20" s="319"/>
      <c r="H20" s="319"/>
      <c r="I20" s="319"/>
      <c r="J20" s="319"/>
    </row>
    <row r="21" s="22" customFormat="1" ht="16.5">
      <c r="H21" s="30"/>
    </row>
    <row r="22" s="22" customFormat="1" ht="16.5">
      <c r="A22" s="23"/>
    </row>
    <row r="23" spans="1:7" ht="16.5">
      <c r="A23" s="23"/>
      <c r="B23" s="22"/>
      <c r="C23" s="2"/>
      <c r="D23" s="2"/>
      <c r="E23" s="2"/>
      <c r="F23" s="2"/>
      <c r="G23" s="2"/>
    </row>
    <row r="24" spans="1:9" ht="15.75">
      <c r="A24" s="24"/>
      <c r="B24" s="24"/>
      <c r="C24" s="24"/>
      <c r="D24" s="24"/>
      <c r="E24" s="24"/>
      <c r="F24" s="26"/>
      <c r="G24" s="26"/>
      <c r="H24" s="26"/>
      <c r="I24" s="26"/>
    </row>
  </sheetData>
  <sheetProtection/>
  <mergeCells count="2">
    <mergeCell ref="B3:F3"/>
    <mergeCell ref="A19:J20"/>
  </mergeCells>
  <printOptions/>
  <pageMargins left="0.7480314960629921" right="0.7480314960629921" top="0.984251968503937" bottom="0.984251968503937" header="0" footer="0"/>
  <pageSetup horizontalDpi="600" verticalDpi="600" orientation="landscape" paperSize="9" scale="77"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G1">
      <selection activeCell="K4" sqref="K4"/>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5.75" customHeight="1"/>
    <row r="2" spans="1:12" s="120" customFormat="1" ht="23.25" thickBot="1">
      <c r="A2" s="244">
        <f>PGD!C2</f>
        <v>0</v>
      </c>
      <c r="B2" s="244"/>
      <c r="C2" s="244"/>
      <c r="D2" s="244"/>
      <c r="E2" s="244"/>
      <c r="F2" s="244"/>
      <c r="G2" s="244"/>
      <c r="H2" s="244"/>
      <c r="I2" s="244"/>
      <c r="J2" s="244" t="s">
        <v>98</v>
      </c>
      <c r="K2" s="244">
        <f>PGD!C5</f>
        <v>0</v>
      </c>
      <c r="L2" s="244"/>
    </row>
    <row r="3" s="120" customFormat="1" ht="23.25" thickBot="1"/>
    <row r="4" spans="1:12" ht="32.25" customHeight="1" thickBot="1">
      <c r="A4" s="71" t="s">
        <v>43</v>
      </c>
      <c r="B4" s="295" t="s">
        <v>64</v>
      </c>
      <c r="C4" s="295"/>
      <c r="D4" s="295"/>
      <c r="E4" s="295"/>
      <c r="F4" s="295"/>
      <c r="G4" s="295"/>
      <c r="H4" s="295"/>
      <c r="I4" s="295"/>
      <c r="J4" s="31" t="s">
        <v>63</v>
      </c>
      <c r="K4" s="17">
        <f>SUM(H7:H72)</f>
        <v>0</v>
      </c>
      <c r="L4" t="s">
        <v>82</v>
      </c>
    </row>
    <row r="5" spans="1:10" ht="16.5" customHeight="1">
      <c r="A5" s="28"/>
      <c r="B5" s="295"/>
      <c r="C5" s="295"/>
      <c r="D5" s="295"/>
      <c r="E5" s="295"/>
      <c r="F5" s="295"/>
      <c r="G5" s="295"/>
      <c r="H5" s="295"/>
      <c r="I5" s="295"/>
      <c r="J5" s="22"/>
    </row>
    <row r="6" spans="1:9" s="22" customFormat="1" ht="33">
      <c r="A6" s="23"/>
      <c r="B6" s="325" t="s">
        <v>29</v>
      </c>
      <c r="C6" s="326"/>
      <c r="D6" s="272" t="s">
        <v>267</v>
      </c>
      <c r="E6" s="272" t="s">
        <v>268</v>
      </c>
      <c r="F6" s="273" t="s">
        <v>269</v>
      </c>
      <c r="G6" s="274" t="s">
        <v>33</v>
      </c>
      <c r="H6" s="327" t="s">
        <v>270</v>
      </c>
      <c r="I6" s="328"/>
    </row>
    <row r="7" spans="1:11" ht="16.5">
      <c r="A7" s="10"/>
      <c r="B7" s="275"/>
      <c r="C7" s="276"/>
      <c r="D7" s="277"/>
      <c r="E7" s="277"/>
      <c r="F7" s="278"/>
      <c r="G7" s="279"/>
      <c r="H7" s="320" t="s">
        <v>271</v>
      </c>
      <c r="I7" s="321"/>
      <c r="J7" s="34"/>
      <c r="K7" s="22"/>
    </row>
    <row r="8" spans="1:9" s="22" customFormat="1" ht="16.5">
      <c r="A8" s="23"/>
      <c r="B8" s="323"/>
      <c r="C8" s="324"/>
      <c r="D8" s="53"/>
      <c r="E8" s="53"/>
      <c r="F8" s="53"/>
      <c r="G8" s="104"/>
      <c r="H8" s="322">
        <f>(E8-D8+F8)*G8</f>
        <v>0</v>
      </c>
      <c r="I8" s="322"/>
    </row>
    <row r="9" spans="2:11" ht="15">
      <c r="B9" s="323"/>
      <c r="C9" s="324"/>
      <c r="D9" s="53"/>
      <c r="E9" s="53"/>
      <c r="F9" s="53"/>
      <c r="G9" s="104"/>
      <c r="H9" s="322">
        <f aca="true" t="shared" si="0" ref="H9:H16">(E9-D9+F9)*G9</f>
        <v>0</v>
      </c>
      <c r="I9" s="322"/>
      <c r="J9" s="22"/>
      <c r="K9" s="22"/>
    </row>
    <row r="10" spans="2:11" ht="15">
      <c r="B10" s="323"/>
      <c r="C10" s="324"/>
      <c r="D10" s="53"/>
      <c r="E10" s="53"/>
      <c r="F10" s="53"/>
      <c r="G10" s="104"/>
      <c r="H10" s="322">
        <f t="shared" si="0"/>
        <v>0</v>
      </c>
      <c r="I10" s="322"/>
      <c r="J10" s="22"/>
      <c r="K10" s="22"/>
    </row>
    <row r="11" spans="2:11" ht="15">
      <c r="B11" s="323"/>
      <c r="C11" s="324"/>
      <c r="D11" s="53"/>
      <c r="E11" s="53"/>
      <c r="F11" s="53"/>
      <c r="G11" s="104"/>
      <c r="H11" s="322">
        <f t="shared" si="0"/>
        <v>0</v>
      </c>
      <c r="I11" s="322"/>
      <c r="J11" s="22"/>
      <c r="K11" s="22"/>
    </row>
    <row r="12" spans="2:11" ht="15">
      <c r="B12" s="323"/>
      <c r="C12" s="324"/>
      <c r="D12" s="53"/>
      <c r="E12" s="53"/>
      <c r="F12" s="53"/>
      <c r="G12" s="104"/>
      <c r="H12" s="322">
        <f t="shared" si="0"/>
        <v>0</v>
      </c>
      <c r="I12" s="322"/>
      <c r="J12" s="22"/>
      <c r="K12" s="22"/>
    </row>
    <row r="13" spans="2:11" ht="15">
      <c r="B13" s="323"/>
      <c r="C13" s="324"/>
      <c r="D13" s="53"/>
      <c r="E13" s="53"/>
      <c r="F13" s="53"/>
      <c r="G13" s="104"/>
      <c r="H13" s="322">
        <f t="shared" si="0"/>
        <v>0</v>
      </c>
      <c r="I13" s="322"/>
      <c r="J13" s="22"/>
      <c r="K13" s="22"/>
    </row>
    <row r="14" spans="2:11" ht="15">
      <c r="B14" s="323"/>
      <c r="C14" s="324"/>
      <c r="D14" s="53"/>
      <c r="E14" s="53"/>
      <c r="F14" s="53"/>
      <c r="G14" s="104"/>
      <c r="H14" s="322">
        <f t="shared" si="0"/>
        <v>0</v>
      </c>
      <c r="I14" s="322"/>
      <c r="J14" s="22"/>
      <c r="K14" s="22"/>
    </row>
    <row r="15" spans="2:11" ht="15">
      <c r="B15" s="323"/>
      <c r="C15" s="324"/>
      <c r="D15" s="53"/>
      <c r="E15" s="53"/>
      <c r="F15" s="53"/>
      <c r="G15" s="104"/>
      <c r="H15" s="322">
        <f t="shared" si="0"/>
        <v>0</v>
      </c>
      <c r="I15" s="322"/>
      <c r="J15" s="22"/>
      <c r="K15" s="22"/>
    </row>
    <row r="16" spans="2:11" ht="15.75">
      <c r="B16" s="323"/>
      <c r="C16" s="324"/>
      <c r="D16" s="53"/>
      <c r="E16" s="53"/>
      <c r="F16" s="53"/>
      <c r="G16" s="104"/>
      <c r="H16" s="322">
        <f t="shared" si="0"/>
        <v>0</v>
      </c>
      <c r="I16" s="322"/>
      <c r="J16" s="22"/>
      <c r="K16" s="22"/>
    </row>
    <row r="17" spans="10:11" ht="15.75">
      <c r="J17" s="22"/>
      <c r="K17" s="22"/>
    </row>
  </sheetData>
  <sheetProtection/>
  <mergeCells count="22">
    <mergeCell ref="B16:C16"/>
    <mergeCell ref="H16:I16"/>
    <mergeCell ref="B13:C13"/>
    <mergeCell ref="H13:I13"/>
    <mergeCell ref="B14:C14"/>
    <mergeCell ref="H14:I14"/>
    <mergeCell ref="B15:C15"/>
    <mergeCell ref="H15:I15"/>
    <mergeCell ref="B10:C10"/>
    <mergeCell ref="H10:I10"/>
    <mergeCell ref="B11:C11"/>
    <mergeCell ref="H11:I11"/>
    <mergeCell ref="B12:C12"/>
    <mergeCell ref="H12:I12"/>
    <mergeCell ref="H7:I7"/>
    <mergeCell ref="B4:I5"/>
    <mergeCell ref="H8:I8"/>
    <mergeCell ref="B8:C8"/>
    <mergeCell ref="B9:C9"/>
    <mergeCell ref="H9:I9"/>
    <mergeCell ref="B6:C6"/>
    <mergeCell ref="H6:I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2014-01-24T10:18:26Z</cp:lastPrinted>
  <dcterms:created xsi:type="dcterms:W3CDTF">2003-09-29T14:16:51Z</dcterms:created>
  <dcterms:modified xsi:type="dcterms:W3CDTF">2018-01-09T12:09:52Z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